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amtasia Studio\last-vlookup\"/>
    </mc:Choice>
  </mc:AlternateContent>
  <xr:revisionPtr revIDLastSave="0" documentId="8_{3EFC1624-8B4C-4A65-A3B0-65364A08D173}" xr6:coauthVersionLast="46" xr6:coauthVersionMax="46" xr10:uidLastSave="{00000000-0000-0000-0000-000000000000}"/>
  <bookViews>
    <workbookView xWindow="4149" yWindow="4149" windowWidth="21942" windowHeight="12342" activeTab="4" xr2:uid="{04102C63-9658-47A4-AD30-465B8A19BDFD}"/>
  </bookViews>
  <sheets>
    <sheet name="ФМ - Без даты" sheetId="1" r:id="rId1"/>
    <sheet name="ДМ - Без даты" sheetId="6" r:id="rId2"/>
    <sheet name="ДМ - С датой" sheetId="2" r:id="rId3"/>
    <sheet name="ДМ" sheetId="5" r:id="rId4"/>
    <sheet name="Power Query" sheetId="3" r:id="rId5"/>
  </sheets>
  <definedNames>
    <definedName name="ExternalData_1" localSheetId="4" hidden="1">'Power Query'!$J$3:$M$9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" i="2" l="1" a="1"/>
  <c r="H6" i="2" s="1"/>
  <c r="H7" i="2" a="1"/>
  <c r="H7" i="2" s="1"/>
  <c r="H8" i="2" a="1"/>
  <c r="H8" i="2" s="1"/>
  <c r="H9" i="2" a="1"/>
  <c r="H9" i="2" s="1"/>
  <c r="H10" i="2" a="1"/>
  <c r="H10" i="2" s="1"/>
  <c r="H5" i="2" a="1"/>
  <c r="H5" i="2" s="1"/>
  <c r="G5" i="2" a="1"/>
  <c r="G5" i="2" s="1"/>
  <c r="I6" i="6"/>
  <c r="I7" i="6"/>
  <c r="I8" i="6"/>
  <c r="I9" i="6"/>
  <c r="I10" i="6"/>
  <c r="I5" i="6"/>
  <c r="H6" i="6"/>
  <c r="H7" i="6"/>
  <c r="H8" i="6"/>
  <c r="H9" i="6"/>
  <c r="H10" i="6"/>
  <c r="H5" i="6"/>
  <c r="I6" i="1" a="1"/>
  <c r="I6" i="1" s="1"/>
  <c r="I7" i="1" a="1"/>
  <c r="I7" i="1" s="1"/>
  <c r="I8" i="1" a="1"/>
  <c r="I8" i="1" s="1"/>
  <c r="I9" i="1" a="1"/>
  <c r="I9" i="1" s="1"/>
  <c r="I10" i="1" a="1"/>
  <c r="I10" i="1" s="1"/>
  <c r="I5" i="1" a="1"/>
  <c r="I5" i="1" s="1"/>
  <c r="H6" i="1" a="1"/>
  <c r="H6" i="1" s="1"/>
  <c r="H7" i="1" a="1"/>
  <c r="H7" i="1" s="1"/>
  <c r="H8" i="1" a="1"/>
  <c r="H8" i="1" s="1"/>
  <c r="H9" i="1" a="1"/>
  <c r="H9" i="1" s="1"/>
  <c r="H10" i="1" a="1"/>
  <c r="H10" i="1" s="1"/>
  <c r="H5" i="1" a="1"/>
  <c r="H5" i="1" s="1"/>
  <c r="G5" i="6" a="1"/>
  <c r="G5" i="6" s="1"/>
  <c r="H5" i="5" a="1"/>
  <c r="H5" i="5" s="1"/>
  <c r="H6" i="5" a="1"/>
  <c r="H6" i="5" s="1"/>
  <c r="H7" i="5" a="1"/>
  <c r="H7" i="5" s="1"/>
  <c r="H8" i="5" a="1"/>
  <c r="H8" i="5" s="1"/>
  <c r="H9" i="5" a="1"/>
  <c r="H9" i="5" s="1"/>
  <c r="H10" i="5" a="1"/>
  <c r="H10" i="5" s="1"/>
  <c r="G5" i="5" a="1"/>
  <c r="G5" i="5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93FD9C7-0DA1-40A4-BA73-306F918FCEC8}" keepAlive="1" name="Запрос — Последние сделки" description="Соединение с запросом &quot;Последние сделки&quot; в книге." type="5" refreshedVersion="6" background="1" saveData="1">
    <dbPr connection="Provider=Microsoft.Mashup.OleDb.1;Data Source=$Workbook$;Location=&quot;Последние сделки&quot;;Extended Properties=&quot;&quot;" command="SELECT * FROM [Последние сделки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<sst xmlns="http://schemas.openxmlformats.org/spreadsheetml/2006/main" count="284" uniqueCount="36">
  <si>
    <t>Код заказа</t>
  </si>
  <si>
    <t>Клиент</t>
  </si>
  <si>
    <t>Сумма</t>
  </si>
  <si>
    <t>46R3</t>
  </si>
  <si>
    <t>Дамир</t>
  </si>
  <si>
    <t>0NJB</t>
  </si>
  <si>
    <t>Артур</t>
  </si>
  <si>
    <t>IW4U</t>
  </si>
  <si>
    <t>Руслан</t>
  </si>
  <si>
    <t>K2Y8</t>
  </si>
  <si>
    <t>Y5P5</t>
  </si>
  <si>
    <t>330А</t>
  </si>
  <si>
    <t>VU14</t>
  </si>
  <si>
    <t>Таисия</t>
  </si>
  <si>
    <t>FI9E</t>
  </si>
  <si>
    <t>51K7</t>
  </si>
  <si>
    <t>C285</t>
  </si>
  <si>
    <t>K209</t>
  </si>
  <si>
    <t>TY48</t>
  </si>
  <si>
    <t>YFL7</t>
  </si>
  <si>
    <t>7T36</t>
  </si>
  <si>
    <t>Константин</t>
  </si>
  <si>
    <t>166N</t>
  </si>
  <si>
    <t>Марина</t>
  </si>
  <si>
    <t>X7TC</t>
  </si>
  <si>
    <t>412S</t>
  </si>
  <si>
    <t>7S9R</t>
  </si>
  <si>
    <t>04EE</t>
  </si>
  <si>
    <t>7M86</t>
  </si>
  <si>
    <t>POQ1</t>
  </si>
  <si>
    <t>BQ69</t>
  </si>
  <si>
    <t>LCOQ</t>
  </si>
  <si>
    <t>Последние сделки по каждому клиенту</t>
  </si>
  <si>
    <t>Дата покупки</t>
  </si>
  <si>
    <t>3E0A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</si>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</sst>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\ hh:mm;@"/>
    <numFmt numFmtId="165" formatCode="dd/mm/yy\ h:mm;@"/>
  </numFmts>
  <fonts count="3" x14ac:knownFonts="1">
    <font>
      <sz val="12"/>
      <color theme="1"/>
      <name val="Calibri"/>
      <family val="2"/>
      <charset val="204"/>
    </font>
    <font>
      <i/>
      <sz val="12"/>
      <color rgb="FF7F7F7F"/>
      <name val="Calibri"/>
      <family val="2"/>
      <charset val="204"/>
    </font>
    <font>
      <b/>
      <sz val="12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3" fontId="0" fillId="0" borderId="0" xfId="0" applyNumberFormat="1"/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0" xfId="1"/>
    <xf numFmtId="164" fontId="0" fillId="0" borderId="0" xfId="0" applyNumberFormat="1"/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165" fontId="0" fillId="0" borderId="0" xfId="0" applyNumberFormat="1"/>
    <xf numFmtId="0" fontId="0" fillId="0" borderId="0" xfId="0" applyNumberFormat="1"/>
    <xf numFmtId="22" fontId="0" fillId="0" borderId="0" xfId="0" applyNumberFormat="1"/>
  </cellXfs>
  <cellStyles count="2">
    <cellStyle name="Обычный" xfId="0" builtinId="0"/>
    <cellStyle name="Пояснение" xfId="1" builtinId="53"/>
  </cellStyles>
  <dxfs count="11">
    <dxf>
      <numFmt numFmtId="27" formatCode="dd/mm/yyyy\ h:mm"/>
    </dxf>
    <dxf>
      <numFmt numFmtId="0" formatCode="General"/>
    </dxf>
    <dxf>
      <numFmt numFmtId="0" formatCode="General"/>
    </dxf>
    <dxf>
      <numFmt numFmtId="3" formatCode="#,##0"/>
    </dxf>
    <dxf>
      <numFmt numFmtId="164" formatCode="dd/mm/yy\ hh:mm;@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charset val="204"/>
        <scheme val="none"/>
      </font>
      <alignment horizontal="center" vertical="bottom" textRotation="0" wrapText="0" indent="0" justifyLastLine="0" shrinkToFit="0" readingOrder="0"/>
    </dxf>
    <dxf>
      <numFmt numFmtId="3" formatCode="#,##0"/>
    </dxf>
    <dxf>
      <numFmt numFmtId="164" formatCode="dd/mm/yy\ hh:mm;@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charset val="204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5D5DF328-0145-485E-8529-708B5D9A9CF7}" autoFormatId="16" applyNumberFormats="0" applyBorderFormats="0" applyFontFormats="0" applyPatternFormats="0" applyAlignmentFormats="0" applyWidthHeightFormats="0">
  <queryTableRefresh nextId="5">
    <queryTableFields count="4">
      <queryTableField id="1" name="Клиент" tableColumnId="1"/>
      <queryTableField id="2" name="Код заказа" tableColumnId="2"/>
      <queryTableField id="3" name="Дата покупки" tableColumnId="3"/>
      <queryTableField id="4" name="Сумма" tableColumnId="4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CAA7B71-3977-42E7-ABB7-5F152B7A7A9B}" name="Заказы" displayName="Заказы" ref="A1:D24" totalsRowShown="0" headerRowDxfId="10" headerRowBorderDxfId="9">
  <autoFilter ref="A1:D24" xr:uid="{B3D827E7-23BB-4A35-BE51-966CAC6DA337}"/>
  <tableColumns count="4">
    <tableColumn id="1" xr3:uid="{DD6575A1-51CF-4B2A-9D97-32FE3FAA9A8B}" name="Код заказа"/>
    <tableColumn id="2" xr3:uid="{5F180E9A-42E4-44DA-9FAC-D21D8880ABD8}" name="Дата покупки" dataDxfId="8"/>
    <tableColumn id="3" xr3:uid="{83798430-BFA9-4356-80E2-B63EC622A20D}" name="Клиент"/>
    <tableColumn id="4" xr3:uid="{FC2465A5-A7A8-4700-8573-11852D56C71A}" name="Сумма" dataDxfId="7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9D65991-577A-4A51-8801-EDC2BA2F4FEC}" name="Поставки" displayName="Поставки" ref="A1:D24" totalsRowShown="0" headerRowDxfId="6" headerRowBorderDxfId="5">
  <autoFilter ref="A1:D24" xr:uid="{1246A3D8-3E98-4A44-B34E-CC8C0EFAD590}"/>
  <tableColumns count="4">
    <tableColumn id="1" xr3:uid="{0BCB5D00-40CF-43D3-80DA-79DC5BF53400}" name="Код заказа"/>
    <tableColumn id="2" xr3:uid="{29BB07E7-9E37-4E32-81AE-8ABD025545BA}" name="Дата покупки" dataDxfId="4"/>
    <tableColumn id="3" xr3:uid="{40CF0967-0059-4FBD-BF0C-BC9C1C9DB320}" name="Клиент"/>
    <tableColumn id="4" xr3:uid="{62039A88-0A59-4435-8D7E-6AA2DB95D3B9}" name="Сумма" dataDxfId="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5C7AB818-8871-4AAE-91CC-8A67DAED3DE2}" name="Последние_сделки" displayName="Последние_сделки" ref="J3:M9" tableType="queryTable" totalsRowShown="0">
  <autoFilter ref="J3:M9" xr:uid="{1F677DCC-1ADB-40D8-B36D-B287C03D3442}"/>
  <tableColumns count="4">
    <tableColumn id="1" xr3:uid="{09A0BA7A-1196-45A0-8A30-C1C0CDA91F6F}" uniqueName="1" name="Клиент" queryTableFieldId="1" dataDxfId="2"/>
    <tableColumn id="2" xr3:uid="{DE9F81F2-CD85-4F7C-8403-4257A226C2E9}" uniqueName="2" name="Код заказа" queryTableFieldId="2" dataDxfId="1"/>
    <tableColumn id="3" xr3:uid="{B30D5D08-A51B-47E2-BCAB-122F31CDC73A}" uniqueName="3" name="Дата покупки" queryTableFieldId="3" dataDxfId="0"/>
    <tableColumn id="4" xr3:uid="{2530821F-E591-44E9-B0EC-3FFB607FCADF}" uniqueName="4" name="Сумма" queryTableFieldId="4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B681D-2526-4404-BF3F-889DFC695C43}">
  <dimension ref="A1:I24"/>
  <sheetViews>
    <sheetView workbookViewId="0">
      <selection activeCell="B22" sqref="B22"/>
    </sheetView>
  </sheetViews>
  <sheetFormatPr defaultRowHeight="15.9" x14ac:dyDescent="0.45"/>
  <cols>
    <col min="1" max="1" width="11.5" customWidth="1"/>
    <col min="2" max="2" width="11.7109375" customWidth="1"/>
    <col min="3" max="3" width="10.7109375" customWidth="1"/>
    <col min="7" max="7" width="11" customWidth="1"/>
    <col min="8" max="8" width="11.42578125" customWidth="1"/>
    <col min="9" max="9" width="9.85546875" customWidth="1"/>
  </cols>
  <sheetData>
    <row r="1" spans="1:9" x14ac:dyDescent="0.45">
      <c r="A1" s="6" t="s">
        <v>0</v>
      </c>
      <c r="B1" s="6" t="s">
        <v>1</v>
      </c>
      <c r="C1" s="6" t="s">
        <v>2</v>
      </c>
    </row>
    <row r="2" spans="1:9" x14ac:dyDescent="0.45">
      <c r="A2" t="s">
        <v>3</v>
      </c>
      <c r="B2" t="s">
        <v>4</v>
      </c>
      <c r="C2" s="1">
        <v>9500</v>
      </c>
      <c r="G2" s="4" t="s">
        <v>32</v>
      </c>
    </row>
    <row r="3" spans="1:9" x14ac:dyDescent="0.45">
      <c r="A3" t="s">
        <v>5</v>
      </c>
      <c r="B3" t="s">
        <v>6</v>
      </c>
      <c r="C3" s="1">
        <v>5910</v>
      </c>
    </row>
    <row r="4" spans="1:9" x14ac:dyDescent="0.45">
      <c r="A4" t="s">
        <v>7</v>
      </c>
      <c r="B4" t="s">
        <v>8</v>
      </c>
      <c r="C4" s="1">
        <v>370</v>
      </c>
      <c r="G4" s="3" t="s">
        <v>1</v>
      </c>
      <c r="H4" s="3" t="s">
        <v>0</v>
      </c>
      <c r="I4" s="3" t="s">
        <v>2</v>
      </c>
    </row>
    <row r="5" spans="1:9" x14ac:dyDescent="0.45">
      <c r="A5" t="s">
        <v>9</v>
      </c>
      <c r="B5" t="s">
        <v>6</v>
      </c>
      <c r="C5" s="1">
        <v>270</v>
      </c>
      <c r="G5" t="s">
        <v>6</v>
      </c>
      <c r="H5" t="str">
        <f t="array" ref="H5">INDEX($A$2:$A$24,MAX(IF($B$2:$B$24=G5,ROW($B$2:$B$24)-1)))</f>
        <v>7M86</v>
      </c>
      <c r="I5">
        <f t="array" ref="I5">INDEX($C$2:$C$24,MAX(IF($B$2:$B$24=G5,ROW($B$2:$B$24)-1)))</f>
        <v>16480</v>
      </c>
    </row>
    <row r="6" spans="1:9" x14ac:dyDescent="0.45">
      <c r="A6" t="s">
        <v>10</v>
      </c>
      <c r="B6" t="s">
        <v>8</v>
      </c>
      <c r="C6" s="1">
        <v>7600</v>
      </c>
      <c r="G6" t="s">
        <v>4</v>
      </c>
      <c r="H6" t="str">
        <f t="array" ref="H6">INDEX($A$2:$A$24,MAX(IF($B$2:$B$24=G6,ROW($B$2:$B$24)-1)))</f>
        <v>FI9E</v>
      </c>
      <c r="I6">
        <f t="array" ref="I6">INDEX($C$2:$C$24,MAX(IF($B$2:$B$24=G6,ROW($B$2:$B$24)-1)))</f>
        <v>2090</v>
      </c>
    </row>
    <row r="7" spans="1:9" x14ac:dyDescent="0.45">
      <c r="A7" t="s">
        <v>11</v>
      </c>
      <c r="B7" t="s">
        <v>6</v>
      </c>
      <c r="C7" s="1">
        <v>3940</v>
      </c>
      <c r="G7" t="s">
        <v>21</v>
      </c>
      <c r="H7" t="str">
        <f t="array" ref="H7">INDEX($A$2:$A$24,MAX(IF($B$2:$B$24=G7,ROW($B$2:$B$24)-1)))</f>
        <v>412S</v>
      </c>
      <c r="I7">
        <f t="array" ref="I7">INDEX($C$2:$C$24,MAX(IF($B$2:$B$24=G7,ROW($B$2:$B$24)-1)))</f>
        <v>3710</v>
      </c>
    </row>
    <row r="8" spans="1:9" x14ac:dyDescent="0.45">
      <c r="A8" t="s">
        <v>12</v>
      </c>
      <c r="B8" t="s">
        <v>13</v>
      </c>
      <c r="C8" s="1">
        <v>177</v>
      </c>
      <c r="G8" t="s">
        <v>23</v>
      </c>
      <c r="H8" t="str">
        <f t="array" ref="H8">INDEX($A$2:$A$24,MAX(IF($B$2:$B$24=G8,ROW($B$2:$B$24)-1)))</f>
        <v>LCOQ</v>
      </c>
      <c r="I8">
        <f t="array" ref="I8">INDEX($C$2:$C$24,MAX(IF($B$2:$B$24=G8,ROW($B$2:$B$24)-1)))</f>
        <v>6240</v>
      </c>
    </row>
    <row r="9" spans="1:9" x14ac:dyDescent="0.45">
      <c r="A9" t="s">
        <v>14</v>
      </c>
      <c r="B9" t="s">
        <v>4</v>
      </c>
      <c r="C9" s="1">
        <v>2090</v>
      </c>
      <c r="G9" t="s">
        <v>8</v>
      </c>
      <c r="H9" t="str">
        <f t="array" ref="H9">INDEX($A$2:$A$24,MAX(IF($B$2:$B$24=G9,ROW($B$2:$B$24)-1)))</f>
        <v>BQ69</v>
      </c>
      <c r="I9">
        <f t="array" ref="I9">INDEX($C$2:$C$24,MAX(IF($B$2:$B$24=G9,ROW($B$2:$B$24)-1)))</f>
        <v>9380</v>
      </c>
    </row>
    <row r="10" spans="1:9" x14ac:dyDescent="0.45">
      <c r="A10" t="s">
        <v>15</v>
      </c>
      <c r="B10" t="s">
        <v>8</v>
      </c>
      <c r="C10" s="1">
        <v>6550</v>
      </c>
      <c r="G10" t="s">
        <v>13</v>
      </c>
      <c r="H10" t="str">
        <f t="array" ref="H10">INDEX($A$2:$A$24,MAX(IF($B$2:$B$24=G10,ROW($B$2:$B$24)-1)))</f>
        <v>POQ1</v>
      </c>
      <c r="I10">
        <f t="array" ref="I10">INDEX($C$2:$C$24,MAX(IF($B$2:$B$24=G10,ROW($B$2:$B$24)-1)))</f>
        <v>9030</v>
      </c>
    </row>
    <row r="11" spans="1:9" x14ac:dyDescent="0.45">
      <c r="A11" t="s">
        <v>16</v>
      </c>
      <c r="B11" t="s">
        <v>13</v>
      </c>
      <c r="C11" s="1">
        <v>6350</v>
      </c>
    </row>
    <row r="12" spans="1:9" x14ac:dyDescent="0.45">
      <c r="A12" t="s">
        <v>17</v>
      </c>
      <c r="B12" t="s">
        <v>8</v>
      </c>
      <c r="C12" s="1">
        <v>9280</v>
      </c>
    </row>
    <row r="13" spans="1:9" x14ac:dyDescent="0.45">
      <c r="A13" t="s">
        <v>18</v>
      </c>
      <c r="B13" t="s">
        <v>8</v>
      </c>
      <c r="C13" s="1">
        <v>17820</v>
      </c>
    </row>
    <row r="14" spans="1:9" x14ac:dyDescent="0.45">
      <c r="A14" t="s">
        <v>19</v>
      </c>
      <c r="B14" t="s">
        <v>13</v>
      </c>
      <c r="C14" s="1">
        <v>7100</v>
      </c>
    </row>
    <row r="15" spans="1:9" x14ac:dyDescent="0.45">
      <c r="A15" t="s">
        <v>20</v>
      </c>
      <c r="B15" t="s">
        <v>21</v>
      </c>
      <c r="C15" s="1">
        <v>3980</v>
      </c>
    </row>
    <row r="16" spans="1:9" x14ac:dyDescent="0.45">
      <c r="A16" t="s">
        <v>22</v>
      </c>
      <c r="B16" t="s">
        <v>23</v>
      </c>
      <c r="C16" s="1">
        <v>1030</v>
      </c>
    </row>
    <row r="17" spans="1:3" x14ac:dyDescent="0.45">
      <c r="A17" t="s">
        <v>24</v>
      </c>
      <c r="B17" t="s">
        <v>23</v>
      </c>
      <c r="C17" s="1">
        <v>1170</v>
      </c>
    </row>
    <row r="18" spans="1:3" x14ac:dyDescent="0.45">
      <c r="A18" t="s">
        <v>25</v>
      </c>
      <c r="B18" t="s">
        <v>21</v>
      </c>
      <c r="C18" s="1">
        <v>3710</v>
      </c>
    </row>
    <row r="19" spans="1:3" x14ac:dyDescent="0.45">
      <c r="A19" t="s">
        <v>26</v>
      </c>
      <c r="B19" t="s">
        <v>23</v>
      </c>
      <c r="C19" s="1">
        <v>6610</v>
      </c>
    </row>
    <row r="20" spans="1:3" x14ac:dyDescent="0.45">
      <c r="A20" t="s">
        <v>27</v>
      </c>
      <c r="B20" t="s">
        <v>8</v>
      </c>
      <c r="C20" s="1">
        <v>8290</v>
      </c>
    </row>
    <row r="21" spans="1:3" x14ac:dyDescent="0.45">
      <c r="A21" t="s">
        <v>28</v>
      </c>
      <c r="B21" t="s">
        <v>6</v>
      </c>
      <c r="C21" s="1">
        <v>16480</v>
      </c>
    </row>
    <row r="22" spans="1:3" x14ac:dyDescent="0.45">
      <c r="A22" t="s">
        <v>29</v>
      </c>
      <c r="B22" t="s">
        <v>13</v>
      </c>
      <c r="C22" s="1">
        <v>9030</v>
      </c>
    </row>
    <row r="23" spans="1:3" x14ac:dyDescent="0.45">
      <c r="A23" t="s">
        <v>30</v>
      </c>
      <c r="B23" t="s">
        <v>8</v>
      </c>
      <c r="C23" s="1">
        <v>9380</v>
      </c>
    </row>
    <row r="24" spans="1:3" x14ac:dyDescent="0.45">
      <c r="A24" t="s">
        <v>31</v>
      </c>
      <c r="B24" t="s">
        <v>23</v>
      </c>
      <c r="C24" s="1">
        <v>6240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2CEFE-829F-42AB-9A85-200EEF9B624A}">
  <dimension ref="A1:I24"/>
  <sheetViews>
    <sheetView workbookViewId="0">
      <selection activeCell="I5" sqref="I5:I10"/>
    </sheetView>
  </sheetViews>
  <sheetFormatPr defaultRowHeight="15.9" x14ac:dyDescent="0.45"/>
  <cols>
    <col min="1" max="1" width="11.5" customWidth="1"/>
    <col min="2" max="2" width="10.5703125" bestFit="1" customWidth="1"/>
    <col min="3" max="3" width="10.7109375" customWidth="1"/>
    <col min="7" max="7" width="11" customWidth="1"/>
    <col min="8" max="8" width="11.42578125" customWidth="1"/>
    <col min="9" max="9" width="9.85546875" customWidth="1"/>
  </cols>
  <sheetData>
    <row r="1" spans="1:9" x14ac:dyDescent="0.45">
      <c r="A1" s="7" t="s">
        <v>0</v>
      </c>
      <c r="B1" s="7" t="s">
        <v>1</v>
      </c>
      <c r="C1" s="7" t="s">
        <v>2</v>
      </c>
    </row>
    <row r="2" spans="1:9" x14ac:dyDescent="0.45">
      <c r="A2" t="s">
        <v>3</v>
      </c>
      <c r="B2" t="s">
        <v>4</v>
      </c>
      <c r="C2" s="1">
        <v>9500</v>
      </c>
      <c r="G2" s="4" t="s">
        <v>32</v>
      </c>
    </row>
    <row r="3" spans="1:9" x14ac:dyDescent="0.45">
      <c r="A3" t="s">
        <v>5</v>
      </c>
      <c r="B3" t="s">
        <v>6</v>
      </c>
      <c r="C3" s="1">
        <v>5910</v>
      </c>
    </row>
    <row r="4" spans="1:9" x14ac:dyDescent="0.45">
      <c r="A4" t="s">
        <v>7</v>
      </c>
      <c r="B4" t="s">
        <v>8</v>
      </c>
      <c r="C4" s="1">
        <v>370</v>
      </c>
      <c r="G4" s="3" t="s">
        <v>1</v>
      </c>
      <c r="H4" s="3" t="s">
        <v>0</v>
      </c>
      <c r="I4" s="3" t="s">
        <v>2</v>
      </c>
    </row>
    <row r="5" spans="1:9" x14ac:dyDescent="0.45">
      <c r="A5" t="s">
        <v>9</v>
      </c>
      <c r="B5" t="s">
        <v>6</v>
      </c>
      <c r="C5" s="1">
        <v>270</v>
      </c>
      <c r="G5" t="str" cm="1">
        <f t="array" ref="G5:G10">_xlfn.UNIQUE(B2:B24)</f>
        <v>Дамир</v>
      </c>
      <c r="H5" t="str">
        <f t="shared" ref="H5:H10" si="0">_xlfn.XLOOKUP(G5,$B$2:$B$24,$A$2:$A$24,"",0,-1)</f>
        <v>FI9E</v>
      </c>
      <c r="I5">
        <f t="shared" ref="I5:I10" si="1">_xlfn.XLOOKUP(G5,$B$2:$B$24,$C$2:$C$24,"",0,-1)</f>
        <v>2090</v>
      </c>
    </row>
    <row r="6" spans="1:9" x14ac:dyDescent="0.45">
      <c r="A6" t="s">
        <v>10</v>
      </c>
      <c r="B6" t="s">
        <v>8</v>
      </c>
      <c r="C6" s="1">
        <v>7600</v>
      </c>
      <c r="G6" t="str">
        <v>Артур</v>
      </c>
      <c r="H6" t="str">
        <f t="shared" si="0"/>
        <v>330А</v>
      </c>
      <c r="I6">
        <f t="shared" si="1"/>
        <v>3940</v>
      </c>
    </row>
    <row r="7" spans="1:9" x14ac:dyDescent="0.45">
      <c r="A7" t="s">
        <v>11</v>
      </c>
      <c r="B7" t="s">
        <v>6</v>
      </c>
      <c r="C7" s="1">
        <v>3940</v>
      </c>
      <c r="G7" t="str">
        <v>Руслан</v>
      </c>
      <c r="H7" t="str">
        <f t="shared" si="0"/>
        <v>BQ69</v>
      </c>
      <c r="I7">
        <f t="shared" si="1"/>
        <v>9380</v>
      </c>
    </row>
    <row r="8" spans="1:9" x14ac:dyDescent="0.45">
      <c r="A8" t="s">
        <v>12</v>
      </c>
      <c r="B8" t="s">
        <v>13</v>
      </c>
      <c r="C8" s="1">
        <v>177</v>
      </c>
      <c r="G8" t="str">
        <v>Таисия</v>
      </c>
      <c r="H8" t="str">
        <f t="shared" si="0"/>
        <v>POQ1</v>
      </c>
      <c r="I8">
        <f t="shared" si="1"/>
        <v>9030</v>
      </c>
    </row>
    <row r="9" spans="1:9" x14ac:dyDescent="0.45">
      <c r="A9" t="s">
        <v>14</v>
      </c>
      <c r="B9" t="s">
        <v>4</v>
      </c>
      <c r="C9" s="1">
        <v>2090</v>
      </c>
      <c r="G9" t="str">
        <v>Константин</v>
      </c>
      <c r="H9" t="str">
        <f t="shared" si="0"/>
        <v>412S</v>
      </c>
      <c r="I9">
        <f t="shared" si="1"/>
        <v>3710</v>
      </c>
    </row>
    <row r="10" spans="1:9" x14ac:dyDescent="0.45">
      <c r="A10" t="s">
        <v>15</v>
      </c>
      <c r="B10" t="s">
        <v>8</v>
      </c>
      <c r="C10" s="1">
        <v>6550</v>
      </c>
      <c r="G10" t="str">
        <v>Марина</v>
      </c>
      <c r="H10" t="str">
        <f t="shared" si="0"/>
        <v>LCOQ</v>
      </c>
      <c r="I10">
        <f t="shared" si="1"/>
        <v>6240</v>
      </c>
    </row>
    <row r="11" spans="1:9" x14ac:dyDescent="0.45">
      <c r="A11" t="s">
        <v>16</v>
      </c>
      <c r="B11" t="s">
        <v>13</v>
      </c>
      <c r="C11" s="1">
        <v>6350</v>
      </c>
    </row>
    <row r="12" spans="1:9" x14ac:dyDescent="0.45">
      <c r="A12" t="s">
        <v>17</v>
      </c>
      <c r="B12" t="s">
        <v>8</v>
      </c>
      <c r="C12" s="1">
        <v>9280</v>
      </c>
    </row>
    <row r="13" spans="1:9" x14ac:dyDescent="0.45">
      <c r="A13" t="s">
        <v>18</v>
      </c>
      <c r="B13" t="s">
        <v>8</v>
      </c>
      <c r="C13" s="1">
        <v>17820</v>
      </c>
    </row>
    <row r="14" spans="1:9" x14ac:dyDescent="0.45">
      <c r="A14" t="s">
        <v>19</v>
      </c>
      <c r="B14" t="s">
        <v>13</v>
      </c>
      <c r="C14" s="1">
        <v>7100</v>
      </c>
    </row>
    <row r="15" spans="1:9" x14ac:dyDescent="0.45">
      <c r="A15" t="s">
        <v>20</v>
      </c>
      <c r="B15" t="s">
        <v>21</v>
      </c>
      <c r="C15" s="1">
        <v>3980</v>
      </c>
    </row>
    <row r="16" spans="1:9" x14ac:dyDescent="0.45">
      <c r="A16" t="s">
        <v>22</v>
      </c>
      <c r="B16" t="s">
        <v>23</v>
      </c>
      <c r="C16" s="1">
        <v>1030</v>
      </c>
    </row>
    <row r="17" spans="1:3" x14ac:dyDescent="0.45">
      <c r="A17" t="s">
        <v>24</v>
      </c>
      <c r="B17" t="s">
        <v>23</v>
      </c>
      <c r="C17" s="1">
        <v>1170</v>
      </c>
    </row>
    <row r="18" spans="1:3" x14ac:dyDescent="0.45">
      <c r="A18" t="s">
        <v>25</v>
      </c>
      <c r="B18" t="s">
        <v>21</v>
      </c>
      <c r="C18" s="1">
        <v>3710</v>
      </c>
    </row>
    <row r="19" spans="1:3" x14ac:dyDescent="0.45">
      <c r="A19" t="s">
        <v>26</v>
      </c>
      <c r="B19" t="s">
        <v>23</v>
      </c>
      <c r="C19" s="1">
        <v>6610</v>
      </c>
    </row>
    <row r="20" spans="1:3" x14ac:dyDescent="0.45">
      <c r="A20" t="s">
        <v>27</v>
      </c>
      <c r="B20" t="s">
        <v>8</v>
      </c>
      <c r="C20" s="1">
        <v>8290</v>
      </c>
    </row>
    <row r="21" spans="1:3" x14ac:dyDescent="0.45">
      <c r="A21" t="s">
        <v>28</v>
      </c>
      <c r="B21" t="s">
        <v>23</v>
      </c>
      <c r="C21" s="1">
        <v>16480</v>
      </c>
    </row>
    <row r="22" spans="1:3" x14ac:dyDescent="0.45">
      <c r="A22" t="s">
        <v>29</v>
      </c>
      <c r="B22" t="s">
        <v>13</v>
      </c>
      <c r="C22" s="1">
        <v>9030</v>
      </c>
    </row>
    <row r="23" spans="1:3" x14ac:dyDescent="0.45">
      <c r="A23" t="s">
        <v>30</v>
      </c>
      <c r="B23" t="s">
        <v>8</v>
      </c>
      <c r="C23" s="1">
        <v>9380</v>
      </c>
    </row>
    <row r="24" spans="1:3" x14ac:dyDescent="0.45">
      <c r="A24" t="s">
        <v>31</v>
      </c>
      <c r="B24" t="s">
        <v>23</v>
      </c>
      <c r="C24" s="1">
        <v>6240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8923F-B034-4365-BD47-615BF15511E1}">
  <dimension ref="A1:I24"/>
  <sheetViews>
    <sheetView workbookViewId="0">
      <selection activeCell="H5" sqref="H5:H10"/>
    </sheetView>
  </sheetViews>
  <sheetFormatPr defaultRowHeight="15.9" x14ac:dyDescent="0.45"/>
  <cols>
    <col min="1" max="1" width="12" customWidth="1"/>
    <col min="2" max="2" width="14.7109375" customWidth="1"/>
    <col min="3" max="3" width="11.28515625" customWidth="1"/>
    <col min="4" max="4" width="8.35546875" customWidth="1"/>
    <col min="7" max="7" width="11.85546875" customWidth="1"/>
    <col min="8" max="8" width="15.28515625" customWidth="1"/>
    <col min="9" max="9" width="10.140625" customWidth="1"/>
  </cols>
  <sheetData>
    <row r="1" spans="1:9" x14ac:dyDescent="0.45">
      <c r="A1" s="2" t="s">
        <v>0</v>
      </c>
      <c r="B1" s="2" t="s">
        <v>33</v>
      </c>
      <c r="C1" s="2" t="s">
        <v>1</v>
      </c>
      <c r="D1" s="2" t="s">
        <v>2</v>
      </c>
    </row>
    <row r="2" spans="1:9" x14ac:dyDescent="0.45">
      <c r="A2" t="s">
        <v>3</v>
      </c>
      <c r="B2" s="5">
        <v>43165.788699999997</v>
      </c>
      <c r="C2" t="s">
        <v>4</v>
      </c>
      <c r="D2" s="1">
        <v>9500</v>
      </c>
      <c r="G2" s="4" t="s">
        <v>32</v>
      </c>
    </row>
    <row r="3" spans="1:9" x14ac:dyDescent="0.45">
      <c r="A3" t="s">
        <v>5</v>
      </c>
      <c r="B3" s="5">
        <v>42705.489600000001</v>
      </c>
      <c r="C3" t="s">
        <v>6</v>
      </c>
      <c r="D3" s="1">
        <v>5910</v>
      </c>
    </row>
    <row r="4" spans="1:9" x14ac:dyDescent="0.45">
      <c r="A4" t="s">
        <v>7</v>
      </c>
      <c r="B4" s="5">
        <v>43383.449500000002</v>
      </c>
      <c r="C4" t="s">
        <v>8</v>
      </c>
      <c r="D4" s="1">
        <v>370</v>
      </c>
      <c r="G4" s="2" t="s">
        <v>1</v>
      </c>
      <c r="H4" s="2" t="s">
        <v>35</v>
      </c>
      <c r="I4" s="2" t="s">
        <v>2</v>
      </c>
    </row>
    <row r="5" spans="1:9" x14ac:dyDescent="0.45">
      <c r="A5" t="s">
        <v>9</v>
      </c>
      <c r="B5" s="5">
        <v>43559.453399999999</v>
      </c>
      <c r="C5" t="s">
        <v>6</v>
      </c>
      <c r="D5" s="1">
        <v>270</v>
      </c>
      <c r="G5" t="str" cm="1">
        <f t="array" ref="G5:G10">_xlfn._xlws.SORT(_xlfn.UNIQUE(Заказы[Клиент]))</f>
        <v>Артур</v>
      </c>
      <c r="H5" s="8" cm="1">
        <f t="array" ref="H5:I5">_xlfn._xlws.FILTER(INDEX(_xlfn._xlws.SORT(_xlfn._xlws.FILTER(Заказы[],Заказы[Клиент]=G5),2,-1),1),{0,1,0,1})</f>
        <v>43559.453399999999</v>
      </c>
      <c r="I5">
        <v>270</v>
      </c>
    </row>
    <row r="6" spans="1:9" x14ac:dyDescent="0.45">
      <c r="A6" t="s">
        <v>10</v>
      </c>
      <c r="B6" s="5">
        <v>42902.129800000002</v>
      </c>
      <c r="C6" t="s">
        <v>8</v>
      </c>
      <c r="D6" s="1">
        <v>7600</v>
      </c>
      <c r="G6" t="str">
        <v>Дамир</v>
      </c>
      <c r="H6" s="8" cm="1">
        <f t="array" ref="H6:I6">_xlfn._xlws.FILTER(INDEX(_xlfn._xlws.SORT(_xlfn._xlws.FILTER(Заказы[],Заказы[Клиент]=G6),2,-1),1),{0,1,0,1})</f>
        <v>43454.358999999997</v>
      </c>
      <c r="I6">
        <v>2090</v>
      </c>
    </row>
    <row r="7" spans="1:9" x14ac:dyDescent="0.45">
      <c r="A7" t="s">
        <v>34</v>
      </c>
      <c r="B7" s="5">
        <v>42902.129800000002</v>
      </c>
      <c r="C7" t="s">
        <v>6</v>
      </c>
      <c r="D7" s="1">
        <v>3940</v>
      </c>
      <c r="G7" t="str">
        <v>Константин</v>
      </c>
      <c r="H7" s="8" cm="1">
        <f t="array" ref="H7:I7">_xlfn._xlws.FILTER(INDEX(_xlfn._xlws.SORT(_xlfn._xlws.FILTER(Заказы[],Заказы[Клиент]=G7),2,-1),1),{0,1,0,1})</f>
        <v>43685.921900000001</v>
      </c>
      <c r="I7">
        <v>3710</v>
      </c>
    </row>
    <row r="8" spans="1:9" x14ac:dyDescent="0.45">
      <c r="A8" t="s">
        <v>12</v>
      </c>
      <c r="B8" s="5">
        <v>43048.103000000003</v>
      </c>
      <c r="C8" t="s">
        <v>13</v>
      </c>
      <c r="D8" s="1">
        <v>177</v>
      </c>
      <c r="G8" t="str">
        <v>Марина</v>
      </c>
      <c r="H8" s="8" cm="1">
        <f t="array" ref="H8:I8">_xlfn._xlws.FILTER(INDEX(_xlfn._xlws.SORT(_xlfn._xlws.FILTER(Заказы[],Заказы[Клиент]=G8),2,-1),1),{0,1,0,1})</f>
        <v>44157.899400000002</v>
      </c>
      <c r="I8">
        <v>6240</v>
      </c>
    </row>
    <row r="9" spans="1:9" x14ac:dyDescent="0.45">
      <c r="A9" t="s">
        <v>14</v>
      </c>
      <c r="B9" s="5">
        <v>43454.358999999997</v>
      </c>
      <c r="C9" t="s">
        <v>4</v>
      </c>
      <c r="D9" s="1">
        <v>2090</v>
      </c>
      <c r="G9" t="str">
        <v>Руслан</v>
      </c>
      <c r="H9" s="8" cm="1">
        <f t="array" ref="H9:I9">_xlfn._xlws.FILTER(INDEX(_xlfn._xlws.SORT(_xlfn._xlws.FILTER(Заказы[],Заказы[Клиент]=G9),2,-1),1),{0,1,0,1})</f>
        <v>43802.720699999998</v>
      </c>
      <c r="I9">
        <v>9280</v>
      </c>
    </row>
    <row r="10" spans="1:9" x14ac:dyDescent="0.45">
      <c r="A10" t="s">
        <v>15</v>
      </c>
      <c r="B10" s="5">
        <v>42191.639199999998</v>
      </c>
      <c r="C10" t="s">
        <v>8</v>
      </c>
      <c r="D10" s="1">
        <v>6550</v>
      </c>
      <c r="G10" t="str">
        <v>Таисия</v>
      </c>
      <c r="H10" s="8" cm="1">
        <f t="array" ref="H10:I10">_xlfn._xlws.FILTER(INDEX(_xlfn._xlws.SORT(_xlfn._xlws.FILTER(Заказы[],Заказы[Клиент]=G10),2,-1),1),{0,1,0,1})</f>
        <v>43853.926500000001</v>
      </c>
      <c r="I10">
        <v>7100</v>
      </c>
    </row>
    <row r="11" spans="1:9" x14ac:dyDescent="0.45">
      <c r="A11" t="s">
        <v>16</v>
      </c>
      <c r="B11" s="5">
        <v>42483.443099999997</v>
      </c>
      <c r="C11" t="s">
        <v>13</v>
      </c>
      <c r="D11" s="1">
        <v>6350</v>
      </c>
    </row>
    <row r="12" spans="1:9" x14ac:dyDescent="0.45">
      <c r="A12" t="s">
        <v>17</v>
      </c>
      <c r="B12" s="5">
        <v>43802.720699999998</v>
      </c>
      <c r="C12" t="s">
        <v>8</v>
      </c>
      <c r="D12" s="1">
        <v>9280</v>
      </c>
    </row>
    <row r="13" spans="1:9" x14ac:dyDescent="0.45">
      <c r="A13" t="s">
        <v>18</v>
      </c>
      <c r="B13" s="5">
        <v>42797.099199999997</v>
      </c>
      <c r="C13" t="s">
        <v>8</v>
      </c>
      <c r="D13" s="1">
        <v>17820</v>
      </c>
    </row>
    <row r="14" spans="1:9" x14ac:dyDescent="0.45">
      <c r="A14" t="s">
        <v>19</v>
      </c>
      <c r="B14" s="5">
        <v>43853.926500000001</v>
      </c>
      <c r="C14" t="s">
        <v>13</v>
      </c>
      <c r="D14" s="1">
        <v>7100</v>
      </c>
    </row>
    <row r="15" spans="1:9" x14ac:dyDescent="0.45">
      <c r="A15" t="s">
        <v>20</v>
      </c>
      <c r="B15" s="5">
        <v>42371.662499999999</v>
      </c>
      <c r="C15" t="s">
        <v>21</v>
      </c>
      <c r="D15" s="1">
        <v>3980</v>
      </c>
    </row>
    <row r="16" spans="1:9" x14ac:dyDescent="0.45">
      <c r="A16" t="s">
        <v>22</v>
      </c>
      <c r="B16" s="5">
        <v>43016.3989</v>
      </c>
      <c r="C16" t="s">
        <v>23</v>
      </c>
      <c r="D16" s="1">
        <v>1030</v>
      </c>
    </row>
    <row r="17" spans="1:4" x14ac:dyDescent="0.45">
      <c r="A17" t="s">
        <v>24</v>
      </c>
      <c r="B17" s="5">
        <v>42050.539499999999</v>
      </c>
      <c r="C17" t="s">
        <v>23</v>
      </c>
      <c r="D17" s="1">
        <v>1170</v>
      </c>
    </row>
    <row r="18" spans="1:4" x14ac:dyDescent="0.45">
      <c r="A18" t="s">
        <v>25</v>
      </c>
      <c r="B18" s="5">
        <v>43685.921900000001</v>
      </c>
      <c r="C18" t="s">
        <v>21</v>
      </c>
      <c r="D18" s="1">
        <v>3710</v>
      </c>
    </row>
    <row r="19" spans="1:4" x14ac:dyDescent="0.45">
      <c r="A19" t="s">
        <v>26</v>
      </c>
      <c r="B19" s="5">
        <v>42843.911399999997</v>
      </c>
      <c r="C19" t="s">
        <v>6</v>
      </c>
      <c r="D19" s="1">
        <v>6610</v>
      </c>
    </row>
    <row r="20" spans="1:4" x14ac:dyDescent="0.45">
      <c r="A20" t="s">
        <v>27</v>
      </c>
      <c r="B20" s="5">
        <v>43165.249300000003</v>
      </c>
      <c r="C20" t="s">
        <v>8</v>
      </c>
      <c r="D20" s="1">
        <v>8290</v>
      </c>
    </row>
    <row r="21" spans="1:4" x14ac:dyDescent="0.45">
      <c r="A21" t="s">
        <v>28</v>
      </c>
      <c r="B21" s="5">
        <v>43766.686500000003</v>
      </c>
      <c r="C21" t="s">
        <v>23</v>
      </c>
      <c r="D21" s="1">
        <v>16480</v>
      </c>
    </row>
    <row r="22" spans="1:4" x14ac:dyDescent="0.45">
      <c r="A22" t="s">
        <v>29</v>
      </c>
      <c r="B22" s="5">
        <v>42742.6826</v>
      </c>
      <c r="C22" t="s">
        <v>13</v>
      </c>
      <c r="D22" s="1">
        <v>9030</v>
      </c>
    </row>
    <row r="23" spans="1:4" x14ac:dyDescent="0.45">
      <c r="A23" t="s">
        <v>30</v>
      </c>
      <c r="B23" s="5">
        <v>42427.703999999998</v>
      </c>
      <c r="C23" t="s">
        <v>8</v>
      </c>
      <c r="D23" s="1">
        <v>9380</v>
      </c>
    </row>
    <row r="24" spans="1:4" x14ac:dyDescent="0.45">
      <c r="A24" t="s">
        <v>31</v>
      </c>
      <c r="B24" s="5">
        <v>44157.899400000002</v>
      </c>
      <c r="C24" t="s">
        <v>23</v>
      </c>
      <c r="D24" s="1">
        <v>6240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6D5D2-92DA-4CF7-9D2B-5759FCD3E507}">
  <dimension ref="A1:I24"/>
  <sheetViews>
    <sheetView workbookViewId="0">
      <selection activeCell="H5" sqref="H5"/>
    </sheetView>
  </sheetViews>
  <sheetFormatPr defaultRowHeight="15.9" x14ac:dyDescent="0.45"/>
  <cols>
    <col min="1" max="1" width="9.92578125" bestFit="1" customWidth="1"/>
    <col min="2" max="2" width="14.7109375" customWidth="1"/>
    <col min="3" max="3" width="11.28515625" customWidth="1"/>
    <col min="4" max="4" width="8.35546875" customWidth="1"/>
    <col min="7" max="7" width="11.85546875" customWidth="1"/>
    <col min="8" max="8" width="11.35546875" customWidth="1"/>
    <col min="9" max="9" width="10.140625" customWidth="1"/>
  </cols>
  <sheetData>
    <row r="1" spans="1:9" x14ac:dyDescent="0.45">
      <c r="A1" s="2" t="s">
        <v>0</v>
      </c>
      <c r="B1" s="2" t="s">
        <v>33</v>
      </c>
      <c r="C1" s="2" t="s">
        <v>1</v>
      </c>
      <c r="D1" s="2" t="s">
        <v>2</v>
      </c>
    </row>
    <row r="2" spans="1:9" x14ac:dyDescent="0.45">
      <c r="A2" t="s">
        <v>3</v>
      </c>
      <c r="B2" s="5">
        <v>43165.788699999997</v>
      </c>
      <c r="C2" t="s">
        <v>4</v>
      </c>
      <c r="D2" s="1">
        <v>9500</v>
      </c>
      <c r="G2" s="4" t="s">
        <v>32</v>
      </c>
    </row>
    <row r="3" spans="1:9" x14ac:dyDescent="0.45">
      <c r="A3" t="s">
        <v>5</v>
      </c>
      <c r="B3" s="5">
        <v>42705.489600000001</v>
      </c>
      <c r="C3" t="s">
        <v>6</v>
      </c>
      <c r="D3" s="1">
        <v>5910</v>
      </c>
    </row>
    <row r="4" spans="1:9" x14ac:dyDescent="0.45">
      <c r="A4" t="s">
        <v>7</v>
      </c>
      <c r="B4" s="5">
        <v>43383.449500000002</v>
      </c>
      <c r="C4" t="s">
        <v>8</v>
      </c>
      <c r="D4" s="1">
        <v>370</v>
      </c>
      <c r="G4" s="2" t="s">
        <v>1</v>
      </c>
      <c r="H4" s="2"/>
      <c r="I4" s="2"/>
    </row>
    <row r="5" spans="1:9" x14ac:dyDescent="0.45">
      <c r="A5" t="s">
        <v>9</v>
      </c>
      <c r="B5" s="5">
        <v>43559.453399999999</v>
      </c>
      <c r="C5" t="s">
        <v>6</v>
      </c>
      <c r="D5" s="1">
        <v>270</v>
      </c>
      <c r="G5" t="str" cm="1">
        <f t="array" ref="G5:G10">_xlfn._xlws.SORT(_xlfn.UNIQUE(C2:C24))</f>
        <v>Артур</v>
      </c>
      <c r="H5" t="str" cm="1">
        <f t="array" ref="H5:I5">_xlfn._xlws.FILTER(INDEX(_xlfn._xlws.SORT(_xlfn._xlws.FILTER($A$2:$D$24,$C$2:$C$24=G5),2,-1),1),{1,0,0,1})</f>
        <v>K2Y8</v>
      </c>
      <c r="I5">
        <v>270</v>
      </c>
    </row>
    <row r="6" spans="1:9" x14ac:dyDescent="0.45">
      <c r="A6" t="s">
        <v>10</v>
      </c>
      <c r="B6" s="5">
        <v>43294.268600000003</v>
      </c>
      <c r="C6" t="s">
        <v>8</v>
      </c>
      <c r="D6" s="1">
        <v>7600</v>
      </c>
      <c r="G6" t="str">
        <v>Дамир</v>
      </c>
      <c r="H6" t="str" cm="1">
        <f t="array" ref="H6:I6">_xlfn._xlws.FILTER(INDEX(_xlfn._xlws.SORT(_xlfn._xlws.FILTER($A$2:$D$24,$C$2:$C$24=G6),2,-1),1),{1,0,0,1})</f>
        <v>FI9E</v>
      </c>
      <c r="I6">
        <v>2090</v>
      </c>
    </row>
    <row r="7" spans="1:9" x14ac:dyDescent="0.45">
      <c r="A7" t="s">
        <v>34</v>
      </c>
      <c r="B7" s="5">
        <v>42902.129800000002</v>
      </c>
      <c r="C7" t="s">
        <v>6</v>
      </c>
      <c r="D7" s="1">
        <v>3940</v>
      </c>
      <c r="G7" t="str">
        <v>Константин</v>
      </c>
      <c r="H7" t="str" cm="1">
        <f t="array" ref="H7:I7">_xlfn._xlws.FILTER(INDEX(_xlfn._xlws.SORT(_xlfn._xlws.FILTER($A$2:$D$24,$C$2:$C$24=G7),2,-1),1),{1,0,0,1})</f>
        <v>412S</v>
      </c>
      <c r="I7">
        <v>3710</v>
      </c>
    </row>
    <row r="8" spans="1:9" x14ac:dyDescent="0.45">
      <c r="A8" t="s">
        <v>12</v>
      </c>
      <c r="B8" s="5">
        <v>43048.103000000003</v>
      </c>
      <c r="C8" t="s">
        <v>13</v>
      </c>
      <c r="D8" s="1">
        <v>177</v>
      </c>
      <c r="G8" t="str">
        <v>Марина</v>
      </c>
      <c r="H8" t="str" cm="1">
        <f t="array" ref="H8:I8">_xlfn._xlws.FILTER(INDEX(_xlfn._xlws.SORT(_xlfn._xlws.FILTER($A$2:$D$24,$C$2:$C$24=G8),2,-1),1),{1,0,0,1})</f>
        <v>LCOQ</v>
      </c>
      <c r="I8">
        <v>6240</v>
      </c>
    </row>
    <row r="9" spans="1:9" x14ac:dyDescent="0.45">
      <c r="A9" t="s">
        <v>14</v>
      </c>
      <c r="B9" s="5">
        <v>43454.358999999997</v>
      </c>
      <c r="C9" t="s">
        <v>4</v>
      </c>
      <c r="D9" s="1">
        <v>2090</v>
      </c>
      <c r="G9" t="str">
        <v>Руслан</v>
      </c>
      <c r="H9" t="str" cm="1">
        <f t="array" ref="H9:I9">_xlfn._xlws.FILTER(INDEX(_xlfn._xlws.SORT(_xlfn._xlws.FILTER($A$2:$D$24,$C$2:$C$24=G9),2,-1),1),{1,0,0,1})</f>
        <v>K209</v>
      </c>
      <c r="I9">
        <v>9280</v>
      </c>
    </row>
    <row r="10" spans="1:9" x14ac:dyDescent="0.45">
      <c r="A10" t="s">
        <v>15</v>
      </c>
      <c r="B10" s="5">
        <v>42191.639199999998</v>
      </c>
      <c r="C10" t="s">
        <v>8</v>
      </c>
      <c r="D10" s="1">
        <v>6550</v>
      </c>
      <c r="G10" t="str">
        <v>Таисия</v>
      </c>
      <c r="H10" t="str" cm="1">
        <f t="array" ref="H10:I10">_xlfn._xlws.FILTER(INDEX(_xlfn._xlws.SORT(_xlfn._xlws.FILTER($A$2:$D$24,$C$2:$C$24=G10),2,-1),1),{1,0,0,1})</f>
        <v>YFL7</v>
      </c>
      <c r="I10">
        <v>7100</v>
      </c>
    </row>
    <row r="11" spans="1:9" x14ac:dyDescent="0.45">
      <c r="A11" t="s">
        <v>16</v>
      </c>
      <c r="B11" s="5">
        <v>42483.443099999997</v>
      </c>
      <c r="C11" t="s">
        <v>13</v>
      </c>
      <c r="D11" s="1">
        <v>6350</v>
      </c>
    </row>
    <row r="12" spans="1:9" x14ac:dyDescent="0.45">
      <c r="A12" t="s">
        <v>17</v>
      </c>
      <c r="B12" s="5">
        <v>43802.720699999998</v>
      </c>
      <c r="C12" t="s">
        <v>8</v>
      </c>
      <c r="D12" s="1">
        <v>9280</v>
      </c>
    </row>
    <row r="13" spans="1:9" x14ac:dyDescent="0.45">
      <c r="A13" t="s">
        <v>18</v>
      </c>
      <c r="B13" s="5">
        <v>42797.099199999997</v>
      </c>
      <c r="C13" t="s">
        <v>8</v>
      </c>
      <c r="D13" s="1">
        <v>17820</v>
      </c>
    </row>
    <row r="14" spans="1:9" x14ac:dyDescent="0.45">
      <c r="A14" t="s">
        <v>19</v>
      </c>
      <c r="B14" s="5">
        <v>43853.926500000001</v>
      </c>
      <c r="C14" t="s">
        <v>13</v>
      </c>
      <c r="D14" s="1">
        <v>7100</v>
      </c>
    </row>
    <row r="15" spans="1:9" x14ac:dyDescent="0.45">
      <c r="A15" t="s">
        <v>20</v>
      </c>
      <c r="B15" s="5">
        <v>42371.662499999999</v>
      </c>
      <c r="C15" t="s">
        <v>21</v>
      </c>
      <c r="D15" s="1">
        <v>3980</v>
      </c>
    </row>
    <row r="16" spans="1:9" x14ac:dyDescent="0.45">
      <c r="A16" t="s">
        <v>22</v>
      </c>
      <c r="B16" s="5">
        <v>43016.3989</v>
      </c>
      <c r="C16" t="s">
        <v>23</v>
      </c>
      <c r="D16" s="1">
        <v>1030</v>
      </c>
    </row>
    <row r="17" spans="1:4" x14ac:dyDescent="0.45">
      <c r="A17" t="s">
        <v>24</v>
      </c>
      <c r="B17" s="5">
        <v>42050.539499999999</v>
      </c>
      <c r="C17" t="s">
        <v>23</v>
      </c>
      <c r="D17" s="1">
        <v>1170</v>
      </c>
    </row>
    <row r="18" spans="1:4" x14ac:dyDescent="0.45">
      <c r="A18" t="s">
        <v>25</v>
      </c>
      <c r="B18" s="5">
        <v>43685.921900000001</v>
      </c>
      <c r="C18" t="s">
        <v>21</v>
      </c>
      <c r="D18" s="1">
        <v>3710</v>
      </c>
    </row>
    <row r="19" spans="1:4" x14ac:dyDescent="0.45">
      <c r="A19" t="s">
        <v>26</v>
      </c>
      <c r="B19" s="5">
        <v>42843.911399999997</v>
      </c>
      <c r="C19" t="s">
        <v>23</v>
      </c>
      <c r="D19" s="1">
        <v>6610</v>
      </c>
    </row>
    <row r="20" spans="1:4" x14ac:dyDescent="0.45">
      <c r="A20" t="s">
        <v>27</v>
      </c>
      <c r="B20" s="5">
        <v>43165.249300000003</v>
      </c>
      <c r="C20" t="s">
        <v>8</v>
      </c>
      <c r="D20" s="1">
        <v>8290</v>
      </c>
    </row>
    <row r="21" spans="1:4" x14ac:dyDescent="0.45">
      <c r="A21" t="s">
        <v>28</v>
      </c>
      <c r="B21" s="5">
        <v>43766.686500000003</v>
      </c>
      <c r="C21" t="s">
        <v>23</v>
      </c>
      <c r="D21" s="1">
        <v>16480</v>
      </c>
    </row>
    <row r="22" spans="1:4" x14ac:dyDescent="0.45">
      <c r="A22" t="s">
        <v>29</v>
      </c>
      <c r="B22" s="5">
        <v>42742.6826</v>
      </c>
      <c r="C22" t="s">
        <v>13</v>
      </c>
      <c r="D22" s="1">
        <v>9030</v>
      </c>
    </row>
    <row r="23" spans="1:4" x14ac:dyDescent="0.45">
      <c r="A23" t="s">
        <v>30</v>
      </c>
      <c r="B23" s="5">
        <v>42427.703999999998</v>
      </c>
      <c r="C23" t="s">
        <v>8</v>
      </c>
      <c r="D23" s="1">
        <v>9380</v>
      </c>
    </row>
    <row r="24" spans="1:4" x14ac:dyDescent="0.45">
      <c r="A24" t="s">
        <v>31</v>
      </c>
      <c r="B24" s="5">
        <v>44157.899400000002</v>
      </c>
      <c r="C24" t="s">
        <v>23</v>
      </c>
      <c r="D24" s="1">
        <v>6240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E4820-D722-457D-9483-25AC576C764D}">
  <dimension ref="A1:M24"/>
  <sheetViews>
    <sheetView tabSelected="1" workbookViewId="0">
      <selection activeCell="J3" sqref="J3:M9"/>
    </sheetView>
  </sheetViews>
  <sheetFormatPr defaultRowHeight="15.9" x14ac:dyDescent="0.45"/>
  <cols>
    <col min="1" max="1" width="12" customWidth="1"/>
    <col min="2" max="2" width="15.5703125" customWidth="1"/>
    <col min="3" max="3" width="12.42578125" customWidth="1"/>
    <col min="4" max="4" width="8.85546875" customWidth="1"/>
    <col min="10" max="10" width="10.640625" bestFit="1" customWidth="1"/>
    <col min="11" max="11" width="12.35546875" bestFit="1" customWidth="1"/>
    <col min="12" max="12" width="14.92578125" bestFit="1" customWidth="1"/>
    <col min="13" max="13" width="8.7109375" bestFit="1" customWidth="1"/>
  </cols>
  <sheetData>
    <row r="1" spans="1:13" x14ac:dyDescent="0.45">
      <c r="A1" s="2" t="s">
        <v>0</v>
      </c>
      <c r="B1" s="2" t="s">
        <v>33</v>
      </c>
      <c r="C1" s="2" t="s">
        <v>1</v>
      </c>
      <c r="D1" s="2" t="s">
        <v>2</v>
      </c>
    </row>
    <row r="2" spans="1:13" x14ac:dyDescent="0.45">
      <c r="A2" t="s">
        <v>3</v>
      </c>
      <c r="B2" s="5">
        <v>43165.788699999997</v>
      </c>
      <c r="C2" t="s">
        <v>4</v>
      </c>
      <c r="D2" s="1">
        <v>9500</v>
      </c>
    </row>
    <row r="3" spans="1:13" x14ac:dyDescent="0.45">
      <c r="A3" t="s">
        <v>5</v>
      </c>
      <c r="B3" s="5">
        <v>44531.489594907405</v>
      </c>
      <c r="C3" t="s">
        <v>6</v>
      </c>
      <c r="D3" s="1">
        <v>5910</v>
      </c>
      <c r="J3" t="s">
        <v>1</v>
      </c>
      <c r="K3" t="s">
        <v>0</v>
      </c>
      <c r="L3" t="s">
        <v>33</v>
      </c>
      <c r="M3" t="s">
        <v>2</v>
      </c>
    </row>
    <row r="4" spans="1:13" x14ac:dyDescent="0.45">
      <c r="A4" t="s">
        <v>7</v>
      </c>
      <c r="B4" s="5">
        <v>43383.449500000002</v>
      </c>
      <c r="C4" t="s">
        <v>8</v>
      </c>
      <c r="D4" s="1">
        <v>370</v>
      </c>
      <c r="J4" s="9" t="s">
        <v>6</v>
      </c>
      <c r="K4" s="9" t="s">
        <v>5</v>
      </c>
      <c r="L4" s="10">
        <v>44531.489594907405</v>
      </c>
      <c r="M4">
        <v>5910</v>
      </c>
    </row>
    <row r="5" spans="1:13" x14ac:dyDescent="0.45">
      <c r="A5" t="s">
        <v>9</v>
      </c>
      <c r="B5" s="5">
        <v>43559.453399999999</v>
      </c>
      <c r="C5" t="s">
        <v>6</v>
      </c>
      <c r="D5" s="1">
        <v>270</v>
      </c>
      <c r="J5" s="9" t="s">
        <v>23</v>
      </c>
      <c r="K5" s="9" t="s">
        <v>31</v>
      </c>
      <c r="L5" s="10">
        <v>44157.899400000002</v>
      </c>
      <c r="M5">
        <v>6240</v>
      </c>
    </row>
    <row r="6" spans="1:13" x14ac:dyDescent="0.45">
      <c r="A6" t="s">
        <v>10</v>
      </c>
      <c r="B6" s="5">
        <v>43294.268600000003</v>
      </c>
      <c r="C6" t="s">
        <v>8</v>
      </c>
      <c r="D6" s="1">
        <v>7600</v>
      </c>
      <c r="J6" s="9" t="s">
        <v>13</v>
      </c>
      <c r="K6" s="9" t="s">
        <v>19</v>
      </c>
      <c r="L6" s="10">
        <v>43853.926500000001</v>
      </c>
      <c r="M6">
        <v>7100</v>
      </c>
    </row>
    <row r="7" spans="1:13" x14ac:dyDescent="0.45">
      <c r="A7" t="s">
        <v>34</v>
      </c>
      <c r="B7" s="5">
        <v>42902.129800000002</v>
      </c>
      <c r="C7" t="s">
        <v>6</v>
      </c>
      <c r="D7" s="1">
        <v>3940</v>
      </c>
      <c r="J7" s="9" t="s">
        <v>8</v>
      </c>
      <c r="K7" s="9" t="s">
        <v>17</v>
      </c>
      <c r="L7" s="10">
        <v>43802.720699999998</v>
      </c>
      <c r="M7">
        <v>9280</v>
      </c>
    </row>
    <row r="8" spans="1:13" x14ac:dyDescent="0.45">
      <c r="A8" t="s">
        <v>12</v>
      </c>
      <c r="B8" s="5">
        <v>43048.103000000003</v>
      </c>
      <c r="C8" t="s">
        <v>13</v>
      </c>
      <c r="D8" s="1">
        <v>177</v>
      </c>
      <c r="J8" s="9" t="s">
        <v>21</v>
      </c>
      <c r="K8" s="9" t="s">
        <v>25</v>
      </c>
      <c r="L8" s="10">
        <v>43685.921900000001</v>
      </c>
      <c r="M8">
        <v>3710</v>
      </c>
    </row>
    <row r="9" spans="1:13" x14ac:dyDescent="0.45">
      <c r="A9" t="s">
        <v>14</v>
      </c>
      <c r="B9" s="5">
        <v>43454.358999999997</v>
      </c>
      <c r="C9" t="s">
        <v>4</v>
      </c>
      <c r="D9" s="1">
        <v>2090</v>
      </c>
      <c r="J9" s="9" t="s">
        <v>4</v>
      </c>
      <c r="K9" s="9" t="s">
        <v>14</v>
      </c>
      <c r="L9" s="10">
        <v>43454.358999999997</v>
      </c>
      <c r="M9">
        <v>2090</v>
      </c>
    </row>
    <row r="10" spans="1:13" x14ac:dyDescent="0.45">
      <c r="A10" t="s">
        <v>15</v>
      </c>
      <c r="B10" s="5">
        <v>42191.639199999998</v>
      </c>
      <c r="C10" t="s">
        <v>8</v>
      </c>
      <c r="D10" s="1">
        <v>6550</v>
      </c>
    </row>
    <row r="11" spans="1:13" x14ac:dyDescent="0.45">
      <c r="A11" t="s">
        <v>16</v>
      </c>
      <c r="B11" s="5">
        <v>42483.443099999997</v>
      </c>
      <c r="C11" t="s">
        <v>13</v>
      </c>
      <c r="D11" s="1">
        <v>6350</v>
      </c>
    </row>
    <row r="12" spans="1:13" x14ac:dyDescent="0.45">
      <c r="A12" t="s">
        <v>17</v>
      </c>
      <c r="B12" s="5">
        <v>43802.720699999998</v>
      </c>
      <c r="C12" t="s">
        <v>8</v>
      </c>
      <c r="D12" s="1">
        <v>9280</v>
      </c>
    </row>
    <row r="13" spans="1:13" x14ac:dyDescent="0.45">
      <c r="A13" t="s">
        <v>18</v>
      </c>
      <c r="B13" s="5">
        <v>42797.099199999997</v>
      </c>
      <c r="C13" t="s">
        <v>8</v>
      </c>
      <c r="D13" s="1">
        <v>17820</v>
      </c>
    </row>
    <row r="14" spans="1:13" x14ac:dyDescent="0.45">
      <c r="A14" t="s">
        <v>19</v>
      </c>
      <c r="B14" s="5">
        <v>43853.926500000001</v>
      </c>
      <c r="C14" t="s">
        <v>13</v>
      </c>
      <c r="D14" s="1">
        <v>7100</v>
      </c>
    </row>
    <row r="15" spans="1:13" x14ac:dyDescent="0.45">
      <c r="A15" t="s">
        <v>20</v>
      </c>
      <c r="B15" s="5">
        <v>42371.662499999999</v>
      </c>
      <c r="C15" t="s">
        <v>21</v>
      </c>
      <c r="D15" s="1">
        <v>3980</v>
      </c>
    </row>
    <row r="16" spans="1:13" x14ac:dyDescent="0.45">
      <c r="A16" t="s">
        <v>22</v>
      </c>
      <c r="B16" s="5">
        <v>43016.3989</v>
      </c>
      <c r="C16" t="s">
        <v>23</v>
      </c>
      <c r="D16" s="1">
        <v>1030</v>
      </c>
    </row>
    <row r="17" spans="1:4" x14ac:dyDescent="0.45">
      <c r="A17" t="s">
        <v>24</v>
      </c>
      <c r="B17" s="5">
        <v>42050.539499999999</v>
      </c>
      <c r="C17" t="s">
        <v>23</v>
      </c>
      <c r="D17" s="1">
        <v>1170</v>
      </c>
    </row>
    <row r="18" spans="1:4" x14ac:dyDescent="0.45">
      <c r="A18" t="s">
        <v>25</v>
      </c>
      <c r="B18" s="5">
        <v>43685.921900000001</v>
      </c>
      <c r="C18" t="s">
        <v>21</v>
      </c>
      <c r="D18" s="1">
        <v>3710</v>
      </c>
    </row>
    <row r="19" spans="1:4" x14ac:dyDescent="0.45">
      <c r="A19" t="s">
        <v>26</v>
      </c>
      <c r="B19" s="5">
        <v>42843.911399999997</v>
      </c>
      <c r="C19" t="s">
        <v>23</v>
      </c>
      <c r="D19" s="1">
        <v>6610</v>
      </c>
    </row>
    <row r="20" spans="1:4" x14ac:dyDescent="0.45">
      <c r="A20" t="s">
        <v>27</v>
      </c>
      <c r="B20" s="5">
        <v>43165.249300000003</v>
      </c>
      <c r="C20" t="s">
        <v>8</v>
      </c>
      <c r="D20" s="1">
        <v>8290</v>
      </c>
    </row>
    <row r="21" spans="1:4" x14ac:dyDescent="0.45">
      <c r="A21" t="s">
        <v>28</v>
      </c>
      <c r="B21" s="5">
        <v>43766.686500000003</v>
      </c>
      <c r="C21" t="s">
        <v>23</v>
      </c>
      <c r="D21" s="1">
        <v>16480</v>
      </c>
    </row>
    <row r="22" spans="1:4" x14ac:dyDescent="0.45">
      <c r="A22" t="s">
        <v>29</v>
      </c>
      <c r="B22" s="5">
        <v>42742.6826</v>
      </c>
      <c r="C22" t="s">
        <v>13</v>
      </c>
      <c r="D22" s="1">
        <v>9030</v>
      </c>
    </row>
    <row r="23" spans="1:4" x14ac:dyDescent="0.45">
      <c r="A23" t="s">
        <v>30</v>
      </c>
      <c r="B23" s="5">
        <v>42427.703999999998</v>
      </c>
      <c r="C23" t="s">
        <v>8</v>
      </c>
      <c r="D23" s="1">
        <v>9380</v>
      </c>
    </row>
    <row r="24" spans="1:4" x14ac:dyDescent="0.45">
      <c r="A24" t="s">
        <v>31</v>
      </c>
      <c r="B24" s="5">
        <v>44157.899400000002</v>
      </c>
      <c r="C24" t="s">
        <v>23</v>
      </c>
      <c r="D24" s="1">
        <v>6240</v>
      </c>
    </row>
  </sheetData>
  <pageMargins left="0.7" right="0.7" top="0.75" bottom="0.75" header="0.3" footer="0.3"/>
  <tableParts count="2">
    <tablePart r:id="rId1"/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587E9A0-8042-44CB-9A50-A2367BD0ED5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ФМ - Без даты</vt:lpstr>
      <vt:lpstr>ДМ - Без даты</vt:lpstr>
      <vt:lpstr>ДМ - С датой</vt:lpstr>
      <vt:lpstr>ДМ</vt:lpstr>
      <vt:lpstr>Power Query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2021-02-09T13:47:30Z</dcterms:created>
  <dcterms:modified xsi:type="dcterms:W3CDTF">2021-02-12T06:23:13Z</dcterms:modified>
</cp:coreProperties>
</file>