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17"/>
  <workbookPr defaultThemeVersion="202300"/>
  <mc:AlternateContent xmlns:mc="http://schemas.openxmlformats.org/markup-compatibility/2006">
    <mc:Choice Requires="x15">
      <x15ac:absPath xmlns:x15ac="http://schemas.microsoft.com/office/spreadsheetml/2010/11/ac" url="C:\YandexDisk\YouTube\XLOOKUP hacks\"/>
    </mc:Choice>
  </mc:AlternateContent>
  <xr:revisionPtr revIDLastSave="0" documentId="13_ncr:1_{CEF17ED0-6782-4F80-89F5-26C1B339A035}" xr6:coauthVersionLast="47" xr6:coauthVersionMax="47" xr10:uidLastSave="{00000000-0000-0000-0000-000000000000}"/>
  <bookViews>
    <workbookView xWindow="32811" yWindow="-103" windowWidth="33120" windowHeight="18000" xr2:uid="{D2C17E1D-E4C5-46BB-9D5F-DFBD0ED93DE2}"/>
  </bookViews>
  <sheets>
    <sheet name="База" sheetId="1" r:id="rId1"/>
    <sheet name="Много условий" sheetId="3" r:id="rId2"/>
    <sheet name="ДМ на входе" sheetId="2" r:id="rId3"/>
    <sheet name="ДМ на выходе" sheetId="4" r:id="rId4"/>
    <sheet name="Лист1" sheetId="5" r:id="rId5"/>
    <sheet name="Лист2" sheetId="6" r:id="rId6"/>
    <sheet name="Лист3" sheetId="7" r:id="rId7"/>
    <sheet name="Итог1" sheetId="9" r:id="rId8"/>
    <sheet name="Итог2" sheetId="8" r:id="rId9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3" i="9" l="1" a="1"/>
  <c r="C3" i="9" s="1"/>
  <c r="K3" i="4"/>
  <c r="H12" i="2"/>
  <c r="H13" i="2"/>
  <c r="H14" i="2"/>
  <c r="H15" i="2"/>
  <c r="H16" i="2"/>
  <c r="N7" i="4"/>
  <c r="C3" i="8" a="1"/>
  <c r="C3" i="8" s="1"/>
  <c r="L11" i="4"/>
  <c r="L7" i="4" a="1"/>
  <c r="L7" i="4" s="1"/>
  <c r="H3" i="2" a="1"/>
  <c r="H3" i="2" s="1"/>
  <c r="L3" i="3" a="1"/>
  <c r="L3" i="3" s="1"/>
  <c r="H3" i="1"/>
</calcChain>
</file>

<file path=xl/metadata.xml><?xml version="1.0" encoding="utf-8"?>
<metadata xmlns="http://schemas.openxmlformats.org/spreadsheetml/2006/main" xmlns:xlrd="http://schemas.microsoft.com/office/spreadsheetml/2017/richdata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<sst xmlns="http://schemas.openxmlformats.org/spreadsheetml/2006/main" count="279" uniqueCount="91">
  <si>
    <t>Товар</t>
  </si>
  <si>
    <t>Дата</t>
  </si>
  <si>
    <t>Код заказа</t>
  </si>
  <si>
    <t>Стоимость</t>
  </si>
  <si>
    <t>R-47</t>
  </si>
  <si>
    <t>V-29</t>
  </si>
  <si>
    <t>F-90</t>
  </si>
  <si>
    <t>V-35</t>
  </si>
  <si>
    <t>P-22</t>
  </si>
  <si>
    <t>H-14</t>
  </si>
  <si>
    <t>Z-70</t>
  </si>
  <si>
    <t>N-63</t>
  </si>
  <si>
    <t>S-53</t>
  </si>
  <si>
    <t>K-21</t>
  </si>
  <si>
    <t>S-12</t>
  </si>
  <si>
    <t>Z-11</t>
  </si>
  <si>
    <t>L-31</t>
  </si>
  <si>
    <t>E-98</t>
  </si>
  <si>
    <t>Z-25</t>
  </si>
  <si>
    <t>R-74</t>
  </si>
  <si>
    <t>Z-28</t>
  </si>
  <si>
    <t>N-37</t>
  </si>
  <si>
    <t>Юбка</t>
  </si>
  <si>
    <t>Джемпер</t>
  </si>
  <si>
    <t>Кардиган</t>
  </si>
  <si>
    <t>Пончо</t>
  </si>
  <si>
    <t>Реглан</t>
  </si>
  <si>
    <t>Футболка</t>
  </si>
  <si>
    <t>Бриджи</t>
  </si>
  <si>
    <t>Костюм</t>
  </si>
  <si>
    <t>Пуловер</t>
  </si>
  <si>
    <t>Пальто</t>
  </si>
  <si>
    <t>Плащ</t>
  </si>
  <si>
    <t>Шуба</t>
  </si>
  <si>
    <t>Поло</t>
  </si>
  <si>
    <t>Туника</t>
  </si>
  <si>
    <t>Код</t>
  </si>
  <si>
    <t>N-62</t>
  </si>
  <si>
    <t>Коды</t>
  </si>
  <si>
    <t>Цвет</t>
  </si>
  <si>
    <t>Размер</t>
  </si>
  <si>
    <t>красный</t>
  </si>
  <si>
    <t>голубой</t>
  </si>
  <si>
    <t>оранжевый</t>
  </si>
  <si>
    <t>жёлтый</t>
  </si>
  <si>
    <t>зелёный</t>
  </si>
  <si>
    <t>синий</t>
  </si>
  <si>
    <t>черный</t>
  </si>
  <si>
    <t>серый</t>
  </si>
  <si>
    <t>Размер от</t>
  </si>
  <si>
    <t>Дата поставки</t>
  </si>
  <si>
    <t>Поставка</t>
  </si>
  <si>
    <t>Март</t>
  </si>
  <si>
    <t>Пиджак</t>
  </si>
  <si>
    <t>Лосины</t>
  </si>
  <si>
    <t>Жакет</t>
  </si>
  <si>
    <t>Джинсы</t>
  </si>
  <si>
    <t>Ветровка</t>
  </si>
  <si>
    <t>Брюки</t>
  </si>
  <si>
    <t>Платье</t>
  </si>
  <si>
    <t>Водолазка</t>
  </si>
  <si>
    <t>Шорты</t>
  </si>
  <si>
    <t>Пуховик</t>
  </si>
  <si>
    <t>Товары</t>
  </si>
  <si>
    <t>Москва</t>
  </si>
  <si>
    <t>Самара</t>
  </si>
  <si>
    <t>Воронеж</t>
  </si>
  <si>
    <t>Тамбов</t>
  </si>
  <si>
    <t>Чита</t>
  </si>
  <si>
    <t>Город</t>
  </si>
  <si>
    <t>малиновый</t>
  </si>
  <si>
    <t>белый</t>
  </si>
  <si>
    <t>Все города</t>
  </si>
  <si>
    <t>D-66</t>
  </si>
  <si>
    <t>Y-17</t>
  </si>
  <si>
    <t>V-34</t>
  </si>
  <si>
    <t>A-23</t>
  </si>
  <si>
    <t>D-59</t>
  </si>
  <si>
    <t>C-95</t>
  </si>
  <si>
    <t>X-93</t>
  </si>
  <si>
    <t>E-27</t>
  </si>
  <si>
    <t>O-96</t>
  </si>
  <si>
    <t>X-87</t>
  </si>
  <si>
    <t>N-4</t>
  </si>
  <si>
    <t>L-97</t>
  </si>
  <si>
    <t>Z-76</t>
  </si>
  <si>
    <t>L-35</t>
  </si>
  <si>
    <t>M-98</t>
  </si>
  <si>
    <t>Z-21</t>
  </si>
  <si>
    <t>W-72</t>
  </si>
  <si>
    <t>V-30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</si>
</sst>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2"/>
      <color theme="1"/>
      <name val="Aptos Narrow"/>
      <family val="2"/>
      <charset val="204"/>
      <scheme val="minor"/>
    </font>
    <font>
      <sz val="12"/>
      <color theme="1"/>
      <name val="Aptos Narrow"/>
      <family val="2"/>
      <charset val="204"/>
      <scheme val="minor"/>
    </font>
    <font>
      <b/>
      <sz val="12"/>
      <color theme="1"/>
      <name val="Aptos Narrow"/>
      <family val="2"/>
      <charset val="204"/>
      <scheme val="minor"/>
    </font>
    <font>
      <sz val="8"/>
      <name val="Aptos Narrow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2"/>
        <bgColor indexed="64"/>
      </patternFill>
    </fill>
  </fills>
  <borders count="4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/>
      <diagonal/>
    </border>
  </borders>
  <cellStyleXfs count="2">
    <xf numFmtId="0" fontId="0" fillId="0" borderId="0"/>
    <xf numFmtId="0" fontId="1" fillId="2" borderId="1" applyNumberFormat="0" applyFont="0" applyAlignment="0" applyProtection="0"/>
  </cellStyleXfs>
  <cellXfs count="12">
    <xf numFmtId="0" fontId="0" fillId="0" borderId="0" xfId="0"/>
    <xf numFmtId="14" fontId="0" fillId="0" borderId="0" xfId="0" applyNumberFormat="1"/>
    <xf numFmtId="0" fontId="0" fillId="2" borderId="1" xfId="1" applyFont="1"/>
    <xf numFmtId="0" fontId="0" fillId="3" borderId="1" xfId="1" applyFont="1" applyFill="1"/>
    <xf numFmtId="0" fontId="2" fillId="0" borderId="0" xfId="0" applyFont="1"/>
    <xf numFmtId="0" fontId="2" fillId="4" borderId="2" xfId="0" applyFont="1" applyFill="1" applyBorder="1"/>
    <xf numFmtId="0" fontId="2" fillId="4" borderId="2" xfId="0" applyFont="1" applyFill="1" applyBorder="1" applyAlignment="1">
      <alignment horizontal="center"/>
    </xf>
    <xf numFmtId="0" fontId="2" fillId="0" borderId="0" xfId="0" applyFont="1" applyAlignment="1">
      <alignment horizontal="center"/>
    </xf>
    <xf numFmtId="0" fontId="0" fillId="0" borderId="1" xfId="1" applyFont="1" applyFill="1"/>
    <xf numFmtId="0" fontId="0" fillId="0" borderId="3" xfId="1" applyFont="1" applyFill="1" applyBorder="1"/>
    <xf numFmtId="14" fontId="0" fillId="3" borderId="1" xfId="1" applyNumberFormat="1" applyFont="1" applyFill="1"/>
    <xf numFmtId="0" fontId="0" fillId="3" borderId="1" xfId="1" applyNumberFormat="1" applyFont="1" applyFill="1"/>
  </cellXfs>
  <cellStyles count="2">
    <cellStyle name="Обычный" xfId="0" builtinId="0"/>
    <cellStyle name="Примечание" xfId="1" builtinId="10"/>
  </cellStyles>
  <dxfs count="5"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ptos Narrow"/>
        <family val="2"/>
        <charset val="204"/>
        <scheme val="minor"/>
      </font>
      <numFmt numFmtId="0" formatCode="General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ptos Narrow"/>
        <family val="2"/>
        <charset val="204"/>
        <scheme val="minor"/>
      </font>
      <fill>
        <patternFill patternType="none">
          <fgColor indexed="64"/>
          <bgColor indexed="65"/>
        </patternFill>
      </fill>
    </dxf>
    <dxf>
      <border outline="0">
        <bottom style="thin">
          <color rgb="FFB2B2B2"/>
        </bottom>
      </border>
    </dxf>
    <dxf>
      <fill>
        <patternFill patternType="none">
          <fgColor indexed="64"/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ptos Narrow"/>
        <family val="2"/>
        <charset val="204"/>
        <scheme val="minor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eetMetadata" Target="metadata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30D1EDBE-757B-4D9D-87B3-B285AD1A8EDA}" name="Таблица1" displayName="Таблица1" ref="G11:H16" totalsRowShown="0" headerRowDxfId="4" dataDxfId="3" tableBorderDxfId="2">
  <autoFilter ref="G11:H16" xr:uid="{30D1EDBE-757B-4D9D-87B3-B285AD1A8EDA}"/>
  <tableColumns count="2">
    <tableColumn id="3" xr3:uid="{DF92F002-9532-40E6-BA21-FF23AEED7155}" name="Код" dataDxfId="1" dataCellStyle="Примечание"/>
    <tableColumn id="2" xr3:uid="{5598D5F3-3E27-4781-BBF5-0DDC605462DA}" name="Товар" dataDxfId="0" dataCellStyle="Примечание">
      <calculatedColumnFormula>_xlfn.XLOOKUP(Таблица1[[#This Row],[Код]],$B$2:$B$20,$C$2:$C$20)</calculatedColumnFormula>
    </tableColumn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Стандартная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BF5CCF-0A29-47C2-8B63-39405A3C4A56}">
  <dimension ref="A1:H20"/>
  <sheetViews>
    <sheetView tabSelected="1" workbookViewId="0">
      <selection activeCell="H3" sqref="H3"/>
    </sheetView>
  </sheetViews>
  <sheetFormatPr defaultRowHeight="15.9" x14ac:dyDescent="0.45"/>
  <cols>
    <col min="1" max="1" width="9.78515625" bestFit="1" customWidth="1"/>
    <col min="2" max="2" width="11.5" customWidth="1"/>
    <col min="4" max="4" width="12" customWidth="1"/>
    <col min="8" max="8" width="14.140625" customWidth="1"/>
  </cols>
  <sheetData>
    <row r="1" spans="1:8" x14ac:dyDescent="0.45">
      <c r="A1" s="5" t="s">
        <v>1</v>
      </c>
      <c r="B1" s="5" t="s">
        <v>2</v>
      </c>
      <c r="C1" s="5" t="s">
        <v>0</v>
      </c>
      <c r="D1" s="5" t="s">
        <v>3</v>
      </c>
    </row>
    <row r="2" spans="1:8" x14ac:dyDescent="0.45">
      <c r="A2" s="1">
        <v>45391</v>
      </c>
      <c r="B2" t="s">
        <v>4</v>
      </c>
      <c r="C2" t="s">
        <v>22</v>
      </c>
      <c r="D2">
        <v>9580</v>
      </c>
      <c r="G2" s="4" t="s">
        <v>36</v>
      </c>
      <c r="H2" s="4"/>
    </row>
    <row r="3" spans="1:8" x14ac:dyDescent="0.45">
      <c r="A3" s="1">
        <v>45458</v>
      </c>
      <c r="B3" t="s">
        <v>5</v>
      </c>
      <c r="C3" t="s">
        <v>23</v>
      </c>
      <c r="D3">
        <v>3390</v>
      </c>
      <c r="G3" s="2" t="s">
        <v>37</v>
      </c>
      <c r="H3" s="10">
        <f>_xlfn.XLOOKUP(G3,B2:B20,A2:A20)</f>
        <v>45348</v>
      </c>
    </row>
    <row r="4" spans="1:8" x14ac:dyDescent="0.45">
      <c r="A4" s="1">
        <v>45314</v>
      </c>
      <c r="B4" t="s">
        <v>6</v>
      </c>
      <c r="C4" t="s">
        <v>24</v>
      </c>
      <c r="D4">
        <v>2440</v>
      </c>
    </row>
    <row r="5" spans="1:8" x14ac:dyDescent="0.45">
      <c r="A5" s="1">
        <v>45551</v>
      </c>
      <c r="B5" t="s">
        <v>7</v>
      </c>
      <c r="C5" t="s">
        <v>25</v>
      </c>
      <c r="D5">
        <v>3380</v>
      </c>
    </row>
    <row r="6" spans="1:8" x14ac:dyDescent="0.45">
      <c r="A6" s="1">
        <v>45497</v>
      </c>
      <c r="B6" t="s">
        <v>8</v>
      </c>
      <c r="C6" t="s">
        <v>22</v>
      </c>
      <c r="D6">
        <v>3810</v>
      </c>
    </row>
    <row r="7" spans="1:8" x14ac:dyDescent="0.45">
      <c r="A7" s="1">
        <v>45309</v>
      </c>
      <c r="B7" t="s">
        <v>9</v>
      </c>
      <c r="C7" t="s">
        <v>26</v>
      </c>
      <c r="D7">
        <v>8270</v>
      </c>
    </row>
    <row r="8" spans="1:8" x14ac:dyDescent="0.45">
      <c r="A8" s="1">
        <v>45348</v>
      </c>
      <c r="B8" t="s">
        <v>37</v>
      </c>
      <c r="C8" t="s">
        <v>27</v>
      </c>
      <c r="D8">
        <v>3140</v>
      </c>
    </row>
    <row r="9" spans="1:8" x14ac:dyDescent="0.45">
      <c r="A9" s="1">
        <v>45325</v>
      </c>
      <c r="B9" t="s">
        <v>10</v>
      </c>
      <c r="C9" t="s">
        <v>28</v>
      </c>
      <c r="D9">
        <v>5290</v>
      </c>
    </row>
    <row r="10" spans="1:8" x14ac:dyDescent="0.45">
      <c r="A10" s="1">
        <v>45544</v>
      </c>
      <c r="B10" t="s">
        <v>11</v>
      </c>
      <c r="C10" t="s">
        <v>27</v>
      </c>
      <c r="D10">
        <v>4050</v>
      </c>
    </row>
    <row r="11" spans="1:8" x14ac:dyDescent="0.45">
      <c r="A11" s="1">
        <v>45326</v>
      </c>
      <c r="B11" t="s">
        <v>12</v>
      </c>
      <c r="C11" t="s">
        <v>29</v>
      </c>
      <c r="D11">
        <v>7650</v>
      </c>
    </row>
    <row r="12" spans="1:8" x14ac:dyDescent="0.45">
      <c r="A12" s="1">
        <v>45640</v>
      </c>
      <c r="B12" t="s">
        <v>13</v>
      </c>
      <c r="C12" t="s">
        <v>26</v>
      </c>
      <c r="D12">
        <v>6740</v>
      </c>
    </row>
    <row r="13" spans="1:8" x14ac:dyDescent="0.45">
      <c r="A13" s="1">
        <v>45330</v>
      </c>
      <c r="B13" t="s">
        <v>14</v>
      </c>
      <c r="C13" t="s">
        <v>30</v>
      </c>
      <c r="D13">
        <v>7280</v>
      </c>
    </row>
    <row r="14" spans="1:8" x14ac:dyDescent="0.45">
      <c r="A14" s="1">
        <v>45531</v>
      </c>
      <c r="B14" t="s">
        <v>15</v>
      </c>
      <c r="C14" t="s">
        <v>30</v>
      </c>
      <c r="D14">
        <v>9700</v>
      </c>
    </row>
    <row r="15" spans="1:8" x14ac:dyDescent="0.45">
      <c r="A15" s="1">
        <v>45447</v>
      </c>
      <c r="B15" t="s">
        <v>16</v>
      </c>
      <c r="C15" t="s">
        <v>31</v>
      </c>
      <c r="D15">
        <v>5800</v>
      </c>
    </row>
    <row r="16" spans="1:8" x14ac:dyDescent="0.45">
      <c r="A16" s="1">
        <v>45495</v>
      </c>
      <c r="B16" t="s">
        <v>17</v>
      </c>
      <c r="C16" t="s">
        <v>28</v>
      </c>
      <c r="D16">
        <v>8920</v>
      </c>
    </row>
    <row r="17" spans="1:4" x14ac:dyDescent="0.45">
      <c r="A17" s="1">
        <v>45576</v>
      </c>
      <c r="B17" t="s">
        <v>18</v>
      </c>
      <c r="C17" t="s">
        <v>32</v>
      </c>
      <c r="D17">
        <v>4820</v>
      </c>
    </row>
    <row r="18" spans="1:4" x14ac:dyDescent="0.45">
      <c r="A18" s="1">
        <v>45456</v>
      </c>
      <c r="B18" t="s">
        <v>19</v>
      </c>
      <c r="C18" t="s">
        <v>33</v>
      </c>
      <c r="D18">
        <v>6880</v>
      </c>
    </row>
    <row r="19" spans="1:4" x14ac:dyDescent="0.45">
      <c r="A19" s="1">
        <v>45603</v>
      </c>
      <c r="B19" t="s">
        <v>20</v>
      </c>
      <c r="C19" t="s">
        <v>34</v>
      </c>
      <c r="D19">
        <v>6920</v>
      </c>
    </row>
    <row r="20" spans="1:4" x14ac:dyDescent="0.45">
      <c r="A20" s="1">
        <v>45317</v>
      </c>
      <c r="B20" t="s">
        <v>21</v>
      </c>
      <c r="C20" t="s">
        <v>35</v>
      </c>
      <c r="D20">
        <v>5610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3F602F-92B6-4645-AF25-03413A3B3D0A}">
  <dimension ref="A1:L20"/>
  <sheetViews>
    <sheetView workbookViewId="0">
      <selection activeCell="L3" sqref="L3"/>
    </sheetView>
  </sheetViews>
  <sheetFormatPr defaultRowHeight="15.9" x14ac:dyDescent="0.45"/>
  <cols>
    <col min="1" max="1" width="13.140625" bestFit="1" customWidth="1"/>
    <col min="2" max="2" width="11.640625" customWidth="1"/>
    <col min="3" max="3" width="11.85546875" customWidth="1"/>
    <col min="4" max="4" width="11.5" customWidth="1"/>
    <col min="5" max="5" width="11.140625" customWidth="1"/>
    <col min="6" max="7" width="5.7109375" customWidth="1"/>
    <col min="9" max="9" width="8.42578125" customWidth="1"/>
    <col min="10" max="10" width="10.28515625" customWidth="1"/>
    <col min="11" max="11" width="10.42578125" customWidth="1"/>
    <col min="12" max="12" width="12.35546875" customWidth="1"/>
  </cols>
  <sheetData>
    <row r="1" spans="1:12" x14ac:dyDescent="0.45">
      <c r="A1" s="6" t="s">
        <v>50</v>
      </c>
      <c r="B1" s="6" t="s">
        <v>0</v>
      </c>
      <c r="C1" s="6" t="s">
        <v>39</v>
      </c>
      <c r="D1" s="6" t="s">
        <v>40</v>
      </c>
      <c r="E1" s="6" t="s">
        <v>3</v>
      </c>
    </row>
    <row r="2" spans="1:12" x14ac:dyDescent="0.45">
      <c r="A2" s="1">
        <v>45754</v>
      </c>
      <c r="B2" t="s">
        <v>28</v>
      </c>
      <c r="C2" s="1" t="s">
        <v>41</v>
      </c>
      <c r="D2">
        <v>56</v>
      </c>
      <c r="E2">
        <v>7270</v>
      </c>
      <c r="H2" s="7" t="s">
        <v>0</v>
      </c>
      <c r="I2" s="7" t="s">
        <v>39</v>
      </c>
      <c r="J2" s="7" t="s">
        <v>49</v>
      </c>
      <c r="K2" s="7" t="s">
        <v>51</v>
      </c>
      <c r="L2" s="7" t="s">
        <v>3</v>
      </c>
    </row>
    <row r="3" spans="1:12" x14ac:dyDescent="0.45">
      <c r="A3" s="1">
        <v>45683</v>
      </c>
      <c r="B3" t="s">
        <v>28</v>
      </c>
      <c r="C3" s="1" t="s">
        <v>42</v>
      </c>
      <c r="D3">
        <v>58</v>
      </c>
      <c r="E3">
        <v>9020</v>
      </c>
      <c r="H3" s="2" t="s">
        <v>24</v>
      </c>
      <c r="I3" s="2" t="s">
        <v>41</v>
      </c>
      <c r="J3" s="2">
        <v>50</v>
      </c>
      <c r="K3" s="2" t="s">
        <v>52</v>
      </c>
      <c r="L3" s="3" cm="1">
        <f t="array" ref="L3">_xlfn.XLOOKUP(1,(B2:B20=H3)*(C2:C20=I3)*(D2:D20&gt;=J3)*(TEXT(A2:A20,"ММММ")=K3),E2:E20)</f>
        <v>8300</v>
      </c>
    </row>
    <row r="4" spans="1:12" x14ac:dyDescent="0.45">
      <c r="A4" s="1">
        <v>45678</v>
      </c>
      <c r="B4" t="s">
        <v>23</v>
      </c>
      <c r="C4" s="1" t="s">
        <v>43</v>
      </c>
      <c r="D4">
        <v>50</v>
      </c>
      <c r="E4">
        <v>9610</v>
      </c>
    </row>
    <row r="5" spans="1:12" x14ac:dyDescent="0.45">
      <c r="A5" s="1">
        <v>45736</v>
      </c>
      <c r="B5" t="s">
        <v>24</v>
      </c>
      <c r="C5" s="1" t="s">
        <v>41</v>
      </c>
      <c r="D5">
        <v>46</v>
      </c>
      <c r="E5">
        <v>9460</v>
      </c>
    </row>
    <row r="6" spans="1:12" x14ac:dyDescent="0.45">
      <c r="A6" s="1">
        <v>45760</v>
      </c>
      <c r="B6" t="s">
        <v>24</v>
      </c>
      <c r="C6" s="1" t="s">
        <v>43</v>
      </c>
      <c r="D6">
        <v>48</v>
      </c>
      <c r="E6">
        <v>10240</v>
      </c>
    </row>
    <row r="7" spans="1:12" x14ac:dyDescent="0.45">
      <c r="A7" s="1">
        <v>45760</v>
      </c>
      <c r="B7" t="s">
        <v>24</v>
      </c>
      <c r="C7" s="1" t="s">
        <v>41</v>
      </c>
      <c r="D7">
        <v>52</v>
      </c>
      <c r="E7">
        <v>6220</v>
      </c>
    </row>
    <row r="8" spans="1:12" x14ac:dyDescent="0.45">
      <c r="A8" s="1">
        <v>45718</v>
      </c>
      <c r="B8" t="s">
        <v>24</v>
      </c>
      <c r="C8" s="1" t="s">
        <v>41</v>
      </c>
      <c r="D8">
        <v>54</v>
      </c>
      <c r="E8">
        <v>8300</v>
      </c>
    </row>
    <row r="9" spans="1:12" x14ac:dyDescent="0.45">
      <c r="A9" s="1">
        <v>45801</v>
      </c>
      <c r="B9" t="s">
        <v>34</v>
      </c>
      <c r="C9" s="1" t="s">
        <v>42</v>
      </c>
      <c r="D9">
        <v>48</v>
      </c>
      <c r="E9">
        <v>18020</v>
      </c>
    </row>
    <row r="10" spans="1:12" x14ac:dyDescent="0.45">
      <c r="A10" s="1">
        <v>45692</v>
      </c>
      <c r="B10" t="s">
        <v>25</v>
      </c>
      <c r="C10" s="1" t="s">
        <v>41</v>
      </c>
      <c r="D10">
        <v>50</v>
      </c>
      <c r="E10">
        <v>6260</v>
      </c>
    </row>
    <row r="11" spans="1:12" x14ac:dyDescent="0.45">
      <c r="A11" s="1">
        <v>45706</v>
      </c>
      <c r="B11" t="s">
        <v>30</v>
      </c>
      <c r="C11" s="1" t="s">
        <v>48</v>
      </c>
      <c r="D11">
        <v>46</v>
      </c>
      <c r="E11">
        <v>8010</v>
      </c>
    </row>
    <row r="12" spans="1:12" x14ac:dyDescent="0.45">
      <c r="A12" s="1">
        <v>45779</v>
      </c>
      <c r="B12" t="s">
        <v>30</v>
      </c>
      <c r="C12" s="1" t="s">
        <v>42</v>
      </c>
      <c r="D12">
        <v>48</v>
      </c>
      <c r="E12">
        <v>11340</v>
      </c>
    </row>
    <row r="13" spans="1:12" x14ac:dyDescent="0.45">
      <c r="A13" s="1">
        <v>45764</v>
      </c>
      <c r="B13" t="s">
        <v>35</v>
      </c>
      <c r="C13" s="1" t="s">
        <v>43</v>
      </c>
      <c r="D13">
        <v>44</v>
      </c>
      <c r="E13">
        <v>3770</v>
      </c>
    </row>
    <row r="14" spans="1:12" x14ac:dyDescent="0.45">
      <c r="A14" s="1">
        <v>45784</v>
      </c>
      <c r="B14" t="s">
        <v>35</v>
      </c>
      <c r="C14" s="1" t="s">
        <v>42</v>
      </c>
      <c r="D14">
        <v>46</v>
      </c>
      <c r="E14">
        <v>8770</v>
      </c>
    </row>
    <row r="15" spans="1:12" x14ac:dyDescent="0.45">
      <c r="A15" s="1">
        <v>45676</v>
      </c>
      <c r="B15" t="s">
        <v>35</v>
      </c>
      <c r="C15" s="1" t="s">
        <v>44</v>
      </c>
      <c r="D15">
        <v>48</v>
      </c>
      <c r="E15">
        <v>9090</v>
      </c>
    </row>
    <row r="16" spans="1:12" x14ac:dyDescent="0.45">
      <c r="A16" s="1">
        <v>45759</v>
      </c>
      <c r="B16" t="s">
        <v>27</v>
      </c>
      <c r="C16" s="1" t="s">
        <v>45</v>
      </c>
      <c r="D16">
        <v>48</v>
      </c>
      <c r="E16">
        <v>9670</v>
      </c>
    </row>
    <row r="17" spans="1:5" x14ac:dyDescent="0.45">
      <c r="A17" s="1">
        <v>45742</v>
      </c>
      <c r="B17" t="s">
        <v>27</v>
      </c>
      <c r="C17" s="1" t="s">
        <v>45</v>
      </c>
      <c r="D17">
        <v>52</v>
      </c>
      <c r="E17">
        <v>6350</v>
      </c>
    </row>
    <row r="18" spans="1:5" x14ac:dyDescent="0.45">
      <c r="A18" s="1">
        <v>45680</v>
      </c>
      <c r="B18" t="s">
        <v>22</v>
      </c>
      <c r="C18" s="1" t="s">
        <v>47</v>
      </c>
      <c r="D18">
        <v>46</v>
      </c>
      <c r="E18">
        <v>9640</v>
      </c>
    </row>
    <row r="19" spans="1:5" x14ac:dyDescent="0.45">
      <c r="A19" s="1">
        <v>45788</v>
      </c>
      <c r="B19" t="s">
        <v>22</v>
      </c>
      <c r="C19" s="1" t="s">
        <v>42</v>
      </c>
      <c r="D19">
        <v>50</v>
      </c>
      <c r="E19">
        <v>10930</v>
      </c>
    </row>
    <row r="20" spans="1:5" x14ac:dyDescent="0.45">
      <c r="A20" s="1">
        <v>45763</v>
      </c>
      <c r="B20" t="s">
        <v>22</v>
      </c>
      <c r="C20" s="1" t="s">
        <v>46</v>
      </c>
      <c r="D20">
        <v>58</v>
      </c>
      <c r="E20">
        <v>8490</v>
      </c>
    </row>
  </sheetData>
  <sortState xmlns:xlrd2="http://schemas.microsoft.com/office/spreadsheetml/2017/richdata2" ref="B2:E20">
    <sortCondition ref="B6:B20"/>
  </sortState>
  <phoneticPr fontId="3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0AA424-C8B1-4082-9FA0-0F309B610273}">
  <dimension ref="A1:H20"/>
  <sheetViews>
    <sheetView workbookViewId="0">
      <selection activeCell="H3" sqref="H3"/>
    </sheetView>
  </sheetViews>
  <sheetFormatPr defaultRowHeight="15.9" x14ac:dyDescent="0.45"/>
  <cols>
    <col min="1" max="1" width="11.640625" customWidth="1"/>
    <col min="2" max="2" width="11.5" customWidth="1"/>
    <col min="4" max="4" width="11.140625" customWidth="1"/>
    <col min="5" max="6" width="9.140625" customWidth="1"/>
    <col min="8" max="8" width="11.78515625" customWidth="1"/>
    <col min="9" max="9" width="11.7109375" customWidth="1"/>
  </cols>
  <sheetData>
    <row r="1" spans="1:8" x14ac:dyDescent="0.45">
      <c r="A1" s="5" t="s">
        <v>1</v>
      </c>
      <c r="B1" s="5" t="s">
        <v>2</v>
      </c>
      <c r="C1" s="5" t="s">
        <v>0</v>
      </c>
      <c r="D1" s="5" t="s">
        <v>3</v>
      </c>
    </row>
    <row r="2" spans="1:8" x14ac:dyDescent="0.45">
      <c r="A2" s="1">
        <v>45391</v>
      </c>
      <c r="B2" t="s">
        <v>4</v>
      </c>
      <c r="C2" t="s">
        <v>22</v>
      </c>
      <c r="D2">
        <v>9580</v>
      </c>
      <c r="G2" s="4" t="s">
        <v>38</v>
      </c>
      <c r="H2" s="4" t="s">
        <v>0</v>
      </c>
    </row>
    <row r="3" spans="1:8" x14ac:dyDescent="0.45">
      <c r="A3" s="1">
        <v>45458</v>
      </c>
      <c r="B3" t="s">
        <v>5</v>
      </c>
      <c r="C3" t="s">
        <v>23</v>
      </c>
      <c r="D3">
        <v>3390</v>
      </c>
      <c r="G3" s="2" t="s">
        <v>37</v>
      </c>
      <c r="H3" s="3" t="str" cm="1">
        <f t="array" ref="H3:H7">_xlfn.XLOOKUP(G3:G7,B2:B20,C2:C20)</f>
        <v>Футболка</v>
      </c>
    </row>
    <row r="4" spans="1:8" x14ac:dyDescent="0.45">
      <c r="A4" s="1">
        <v>45314</v>
      </c>
      <c r="B4" t="s">
        <v>6</v>
      </c>
      <c r="C4" t="s">
        <v>24</v>
      </c>
      <c r="D4">
        <v>2440</v>
      </c>
      <c r="G4" s="2" t="s">
        <v>14</v>
      </c>
      <c r="H4" s="3" t="str">
        <v>Пуловер</v>
      </c>
    </row>
    <row r="5" spans="1:8" x14ac:dyDescent="0.45">
      <c r="A5" s="1">
        <v>45551</v>
      </c>
      <c r="B5" t="s">
        <v>7</v>
      </c>
      <c r="C5" t="s">
        <v>25</v>
      </c>
      <c r="D5">
        <v>3380</v>
      </c>
      <c r="G5" s="2" t="s">
        <v>5</v>
      </c>
      <c r="H5" s="3" t="str">
        <v>Джемпер</v>
      </c>
    </row>
    <row r="6" spans="1:8" x14ac:dyDescent="0.45">
      <c r="A6" s="1">
        <v>45497</v>
      </c>
      <c r="B6" t="s">
        <v>8</v>
      </c>
      <c r="C6" t="s">
        <v>22</v>
      </c>
      <c r="D6">
        <v>3810</v>
      </c>
      <c r="G6" s="2" t="s">
        <v>21</v>
      </c>
      <c r="H6" s="3" t="str">
        <v>Туника</v>
      </c>
    </row>
    <row r="7" spans="1:8" x14ac:dyDescent="0.45">
      <c r="A7" s="1">
        <v>45309</v>
      </c>
      <c r="B7" t="s">
        <v>9</v>
      </c>
      <c r="C7" t="s">
        <v>26</v>
      </c>
      <c r="D7">
        <v>8270</v>
      </c>
      <c r="G7" s="2" t="s">
        <v>6</v>
      </c>
      <c r="H7" s="3" t="str">
        <v>Кардиган</v>
      </c>
    </row>
    <row r="8" spans="1:8" x14ac:dyDescent="0.45">
      <c r="A8" s="1">
        <v>45348</v>
      </c>
      <c r="B8" t="s">
        <v>37</v>
      </c>
      <c r="C8" t="s">
        <v>27</v>
      </c>
      <c r="D8">
        <v>3140</v>
      </c>
    </row>
    <row r="9" spans="1:8" x14ac:dyDescent="0.45">
      <c r="A9" s="1">
        <v>45325</v>
      </c>
      <c r="B9" t="s">
        <v>10</v>
      </c>
      <c r="C9" t="s">
        <v>28</v>
      </c>
      <c r="D9">
        <v>5290</v>
      </c>
    </row>
    <row r="10" spans="1:8" x14ac:dyDescent="0.45">
      <c r="A10" s="1">
        <v>45544</v>
      </c>
      <c r="B10" t="s">
        <v>11</v>
      </c>
      <c r="C10" t="s">
        <v>27</v>
      </c>
      <c r="D10">
        <v>4050</v>
      </c>
    </row>
    <row r="11" spans="1:8" x14ac:dyDescent="0.45">
      <c r="A11" s="1">
        <v>45326</v>
      </c>
      <c r="B11" t="s">
        <v>12</v>
      </c>
      <c r="C11" t="s">
        <v>29</v>
      </c>
      <c r="D11">
        <v>7650</v>
      </c>
      <c r="G11" s="4" t="s">
        <v>36</v>
      </c>
      <c r="H11" s="4" t="s">
        <v>0</v>
      </c>
    </row>
    <row r="12" spans="1:8" x14ac:dyDescent="0.45">
      <c r="A12" s="1">
        <v>45640</v>
      </c>
      <c r="B12" t="s">
        <v>13</v>
      </c>
      <c r="C12" t="s">
        <v>26</v>
      </c>
      <c r="D12">
        <v>6740</v>
      </c>
      <c r="G12" s="8" t="s">
        <v>37</v>
      </c>
      <c r="H12" s="8" t="str">
        <f>_xlfn.XLOOKUP(Таблица1[[#This Row],[Код]],$B$2:$B$20,$C$2:$C$20)</f>
        <v>Футболка</v>
      </c>
    </row>
    <row r="13" spans="1:8" x14ac:dyDescent="0.45">
      <c r="A13" s="1">
        <v>45330</v>
      </c>
      <c r="B13" t="s">
        <v>14</v>
      </c>
      <c r="C13" t="s">
        <v>30</v>
      </c>
      <c r="D13">
        <v>7280</v>
      </c>
      <c r="G13" s="8" t="s">
        <v>14</v>
      </c>
      <c r="H13" s="8" t="str">
        <f>_xlfn.XLOOKUP(Таблица1[[#This Row],[Код]],$B$2:$B$20,$C$2:$C$20)</f>
        <v>Пуловер</v>
      </c>
    </row>
    <row r="14" spans="1:8" x14ac:dyDescent="0.45">
      <c r="A14" s="1">
        <v>45531</v>
      </c>
      <c r="B14" t="s">
        <v>15</v>
      </c>
      <c r="C14" t="s">
        <v>30</v>
      </c>
      <c r="D14">
        <v>9700</v>
      </c>
      <c r="G14" s="8" t="s">
        <v>5</v>
      </c>
      <c r="H14" s="8" t="str">
        <f>_xlfn.XLOOKUP(Таблица1[[#This Row],[Код]],$B$2:$B$20,$C$2:$C$20)</f>
        <v>Джемпер</v>
      </c>
    </row>
    <row r="15" spans="1:8" x14ac:dyDescent="0.45">
      <c r="A15" s="1">
        <v>45447</v>
      </c>
      <c r="B15" t="s">
        <v>16</v>
      </c>
      <c r="C15" t="s">
        <v>31</v>
      </c>
      <c r="D15">
        <v>5800</v>
      </c>
      <c r="G15" s="8" t="s">
        <v>21</v>
      </c>
      <c r="H15" s="8" t="str">
        <f>_xlfn.XLOOKUP(Таблица1[[#This Row],[Код]],$B$2:$B$20,$C$2:$C$20)</f>
        <v>Туника</v>
      </c>
    </row>
    <row r="16" spans="1:8" x14ac:dyDescent="0.45">
      <c r="A16" s="1">
        <v>45495</v>
      </c>
      <c r="B16" t="s">
        <v>17</v>
      </c>
      <c r="C16" t="s">
        <v>28</v>
      </c>
      <c r="D16">
        <v>8920</v>
      </c>
      <c r="G16" s="9" t="s">
        <v>6</v>
      </c>
      <c r="H16" s="9" t="str">
        <f>_xlfn.XLOOKUP(Таблица1[[#This Row],[Код]],$B$2:$B$20,$C$2:$C$20)</f>
        <v>Кардиган</v>
      </c>
    </row>
    <row r="17" spans="1:4" x14ac:dyDescent="0.45">
      <c r="A17" s="1">
        <v>45576</v>
      </c>
      <c r="B17" t="s">
        <v>18</v>
      </c>
      <c r="C17" t="s">
        <v>32</v>
      </c>
      <c r="D17">
        <v>4820</v>
      </c>
    </row>
    <row r="18" spans="1:4" x14ac:dyDescent="0.45">
      <c r="A18" s="1">
        <v>45456</v>
      </c>
      <c r="B18" t="s">
        <v>19</v>
      </c>
      <c r="C18" t="s">
        <v>33</v>
      </c>
      <c r="D18">
        <v>6880</v>
      </c>
    </row>
    <row r="19" spans="1:4" x14ac:dyDescent="0.45">
      <c r="A19" s="1">
        <v>45603</v>
      </c>
      <c r="B19" t="s">
        <v>20</v>
      </c>
      <c r="C19" t="s">
        <v>34</v>
      </c>
      <c r="D19">
        <v>6920</v>
      </c>
    </row>
    <row r="20" spans="1:4" x14ac:dyDescent="0.45">
      <c r="A20" s="1">
        <v>45317</v>
      </c>
      <c r="B20" t="s">
        <v>21</v>
      </c>
      <c r="C20" t="s">
        <v>35</v>
      </c>
      <c r="D20">
        <v>5610</v>
      </c>
    </row>
  </sheetData>
  <phoneticPr fontId="3" type="noConversion"/>
  <pageMargins left="0.7" right="0.7" top="0.75" bottom="0.75" header="0.3" footer="0.3"/>
  <tableParts count="1">
    <tablePart r:id="rId1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6DDBB6-5D3A-4DD8-9CD9-E98803D2C075}">
  <dimension ref="A1:N15"/>
  <sheetViews>
    <sheetView workbookViewId="0">
      <selection activeCell="N7" sqref="N7"/>
    </sheetView>
  </sheetViews>
  <sheetFormatPr defaultRowHeight="15.9" x14ac:dyDescent="0.45"/>
  <cols>
    <col min="1" max="1" width="12.140625" customWidth="1"/>
    <col min="2" max="2" width="10.78515625" customWidth="1"/>
    <col min="3" max="3" width="9.140625" customWidth="1"/>
    <col min="8" max="8" width="9.140625" customWidth="1"/>
    <col min="9" max="9" width="5.2109375" customWidth="1"/>
    <col min="10" max="10" width="12.42578125" customWidth="1"/>
    <col min="11" max="11" width="11.7109375" customWidth="1"/>
    <col min="12" max="12" width="9.140625" customWidth="1"/>
  </cols>
  <sheetData>
    <row r="1" spans="1:14" x14ac:dyDescent="0.45">
      <c r="A1" s="6" t="s">
        <v>63</v>
      </c>
      <c r="B1" s="6" t="s">
        <v>39</v>
      </c>
      <c r="C1" s="6" t="s">
        <v>64</v>
      </c>
      <c r="D1" s="6" t="s">
        <v>65</v>
      </c>
      <c r="E1" s="6" t="s">
        <v>66</v>
      </c>
      <c r="F1" s="6" t="s">
        <v>67</v>
      </c>
      <c r="G1" s="6" t="s">
        <v>68</v>
      </c>
    </row>
    <row r="2" spans="1:14" x14ac:dyDescent="0.45">
      <c r="A2" t="s">
        <v>53</v>
      </c>
      <c r="B2" t="s">
        <v>70</v>
      </c>
      <c r="C2">
        <v>4826</v>
      </c>
      <c r="D2">
        <v>5171</v>
      </c>
      <c r="E2">
        <v>3156</v>
      </c>
      <c r="F2">
        <v>6227</v>
      </c>
      <c r="G2">
        <v>6440</v>
      </c>
      <c r="J2" s="7" t="s">
        <v>0</v>
      </c>
      <c r="K2" s="7" t="s">
        <v>72</v>
      </c>
    </row>
    <row r="3" spans="1:14" x14ac:dyDescent="0.45">
      <c r="A3" t="s">
        <v>54</v>
      </c>
      <c r="B3" t="s">
        <v>47</v>
      </c>
      <c r="C3">
        <v>4161</v>
      </c>
      <c r="D3">
        <v>5668</v>
      </c>
      <c r="E3">
        <v>29144</v>
      </c>
      <c r="F3">
        <v>1514</v>
      </c>
      <c r="G3">
        <v>3959</v>
      </c>
      <c r="J3" s="2" t="s">
        <v>25</v>
      </c>
      <c r="K3" s="3">
        <f>SUM(_xlfn.XLOOKUP(J3,A2:A15,C2:G15))</f>
        <v>44000</v>
      </c>
    </row>
    <row r="4" spans="1:14" x14ac:dyDescent="0.45">
      <c r="A4" t="s">
        <v>55</v>
      </c>
      <c r="B4" t="s">
        <v>46</v>
      </c>
      <c r="C4">
        <v>33845</v>
      </c>
      <c r="D4">
        <v>2690</v>
      </c>
      <c r="E4">
        <v>4732</v>
      </c>
      <c r="F4">
        <v>3631</v>
      </c>
      <c r="G4">
        <v>2857</v>
      </c>
    </row>
    <row r="5" spans="1:14" x14ac:dyDescent="0.45">
      <c r="A5" t="s">
        <v>25</v>
      </c>
      <c r="B5" t="s">
        <v>48</v>
      </c>
      <c r="C5">
        <v>6130</v>
      </c>
      <c r="D5">
        <v>8442</v>
      </c>
      <c r="E5">
        <v>23404</v>
      </c>
      <c r="F5">
        <v>5600</v>
      </c>
      <c r="G5">
        <v>424</v>
      </c>
    </row>
    <row r="6" spans="1:14" x14ac:dyDescent="0.45">
      <c r="A6" t="s">
        <v>56</v>
      </c>
      <c r="B6" t="s">
        <v>47</v>
      </c>
      <c r="C6">
        <v>4914</v>
      </c>
      <c r="D6">
        <v>5013</v>
      </c>
      <c r="E6">
        <v>4665</v>
      </c>
      <c r="F6">
        <v>15606</v>
      </c>
      <c r="G6">
        <v>3856</v>
      </c>
      <c r="J6" s="7" t="s">
        <v>0</v>
      </c>
      <c r="K6" s="7" t="s">
        <v>69</v>
      </c>
    </row>
    <row r="7" spans="1:14" x14ac:dyDescent="0.45">
      <c r="A7" t="s">
        <v>27</v>
      </c>
      <c r="B7" t="s">
        <v>71</v>
      </c>
      <c r="C7">
        <v>2458</v>
      </c>
      <c r="D7">
        <v>4609</v>
      </c>
      <c r="E7">
        <v>7412</v>
      </c>
      <c r="F7">
        <v>7210</v>
      </c>
      <c r="G7">
        <v>6332</v>
      </c>
      <c r="J7" s="2" t="s">
        <v>25</v>
      </c>
      <c r="K7" s="2" t="s">
        <v>67</v>
      </c>
      <c r="L7" s="3" cm="1">
        <f t="array" ref="L7">_xlfn.XLOOKUP(K7,C1:G1,_xlfn.XLOOKUP(J7,A2:A15,C2:G15))</f>
        <v>5600</v>
      </c>
      <c r="N7">
        <f>INDEX(C2:G15,MATCH(J7,A2:A15,0),MATCH(K7,C1:G1,0))</f>
        <v>5600</v>
      </c>
    </row>
    <row r="8" spans="1:14" x14ac:dyDescent="0.45">
      <c r="A8" t="s">
        <v>57</v>
      </c>
      <c r="B8" t="s">
        <v>46</v>
      </c>
      <c r="C8">
        <v>4401</v>
      </c>
      <c r="D8">
        <v>27644</v>
      </c>
      <c r="E8">
        <v>492</v>
      </c>
      <c r="F8">
        <v>4721</v>
      </c>
      <c r="G8">
        <v>45282</v>
      </c>
    </row>
    <row r="9" spans="1:14" x14ac:dyDescent="0.45">
      <c r="A9" t="s">
        <v>58</v>
      </c>
      <c r="B9" t="s">
        <v>47</v>
      </c>
      <c r="C9">
        <v>3171</v>
      </c>
      <c r="D9">
        <v>5908</v>
      </c>
      <c r="E9">
        <v>5417</v>
      </c>
      <c r="F9">
        <v>6393</v>
      </c>
      <c r="G9">
        <v>5053</v>
      </c>
    </row>
    <row r="10" spans="1:14" x14ac:dyDescent="0.45">
      <c r="A10" t="s">
        <v>59</v>
      </c>
      <c r="B10" t="s">
        <v>47</v>
      </c>
      <c r="C10">
        <v>15506</v>
      </c>
      <c r="D10">
        <v>8779</v>
      </c>
      <c r="E10">
        <v>5006</v>
      </c>
      <c r="F10">
        <v>2073</v>
      </c>
      <c r="G10">
        <v>4493</v>
      </c>
      <c r="J10" s="7" t="s">
        <v>69</v>
      </c>
      <c r="K10" s="7" t="s">
        <v>39</v>
      </c>
    </row>
    <row r="11" spans="1:14" x14ac:dyDescent="0.45">
      <c r="A11" t="s">
        <v>24</v>
      </c>
      <c r="B11" t="s">
        <v>47</v>
      </c>
      <c r="C11">
        <v>7443</v>
      </c>
      <c r="D11">
        <v>3921</v>
      </c>
      <c r="E11">
        <v>22042</v>
      </c>
      <c r="F11">
        <v>4387</v>
      </c>
      <c r="G11">
        <v>3157</v>
      </c>
      <c r="J11" s="2" t="s">
        <v>67</v>
      </c>
      <c r="K11" s="2" t="s">
        <v>46</v>
      </c>
      <c r="L11" s="3">
        <f>SUMIFS(_xlfn.XLOOKUP(J11,C1:G1,C2:G15),B2:B15,K11)</f>
        <v>8950</v>
      </c>
    </row>
    <row r="12" spans="1:14" x14ac:dyDescent="0.45">
      <c r="A12" t="s">
        <v>60</v>
      </c>
      <c r="B12" t="s">
        <v>46</v>
      </c>
      <c r="C12">
        <v>4956</v>
      </c>
      <c r="D12">
        <v>4109</v>
      </c>
      <c r="E12">
        <v>4773</v>
      </c>
      <c r="F12">
        <v>598</v>
      </c>
      <c r="G12">
        <v>4591</v>
      </c>
    </row>
    <row r="13" spans="1:14" x14ac:dyDescent="0.45">
      <c r="A13" t="s">
        <v>23</v>
      </c>
      <c r="B13" t="s">
        <v>47</v>
      </c>
      <c r="C13">
        <v>26209</v>
      </c>
      <c r="D13">
        <v>5674</v>
      </c>
      <c r="E13">
        <v>4924</v>
      </c>
      <c r="F13">
        <v>3608</v>
      </c>
      <c r="G13">
        <v>4561</v>
      </c>
    </row>
    <row r="14" spans="1:14" x14ac:dyDescent="0.45">
      <c r="A14" t="s">
        <v>61</v>
      </c>
      <c r="B14" t="s">
        <v>48</v>
      </c>
      <c r="C14">
        <v>7550</v>
      </c>
      <c r="D14">
        <v>4496</v>
      </c>
      <c r="E14">
        <v>5145</v>
      </c>
      <c r="F14">
        <v>5222</v>
      </c>
      <c r="G14">
        <v>3873</v>
      </c>
    </row>
    <row r="15" spans="1:14" x14ac:dyDescent="0.45">
      <c r="A15" t="s">
        <v>62</v>
      </c>
      <c r="B15" t="s">
        <v>41</v>
      </c>
      <c r="C15">
        <v>4327</v>
      </c>
      <c r="D15">
        <v>3596</v>
      </c>
      <c r="E15">
        <v>3307</v>
      </c>
      <c r="F15">
        <v>7165</v>
      </c>
      <c r="G15">
        <v>3902</v>
      </c>
    </row>
  </sheetData>
  <phoneticPr fontId="3" type="noConversion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D10A04-DDAC-4D92-85D9-E88F094B9683}">
  <dimension ref="A1:D14"/>
  <sheetViews>
    <sheetView workbookViewId="0">
      <selection activeCell="N26" sqref="N26"/>
    </sheetView>
  </sheetViews>
  <sheetFormatPr defaultRowHeight="15.9" x14ac:dyDescent="0.45"/>
  <cols>
    <col min="1" max="1" width="10.78515625" customWidth="1"/>
    <col min="2" max="2" width="10.7109375" customWidth="1"/>
    <col min="3" max="3" width="9.7109375" customWidth="1"/>
    <col min="4" max="4" width="10.78515625" customWidth="1"/>
  </cols>
  <sheetData>
    <row r="1" spans="1:4" x14ac:dyDescent="0.45">
      <c r="A1" s="5" t="s">
        <v>1</v>
      </c>
      <c r="B1" s="5" t="s">
        <v>2</v>
      </c>
      <c r="C1" s="5" t="s">
        <v>0</v>
      </c>
      <c r="D1" s="5" t="s">
        <v>3</v>
      </c>
    </row>
    <row r="2" spans="1:4" x14ac:dyDescent="0.45">
      <c r="A2" s="1">
        <v>44762</v>
      </c>
      <c r="B2" t="s">
        <v>4</v>
      </c>
      <c r="C2" t="s">
        <v>22</v>
      </c>
      <c r="D2">
        <v>9580</v>
      </c>
    </row>
    <row r="3" spans="1:4" x14ac:dyDescent="0.45">
      <c r="A3" s="1">
        <v>44786</v>
      </c>
      <c r="B3" t="s">
        <v>5</v>
      </c>
      <c r="C3" t="s">
        <v>23</v>
      </c>
      <c r="D3">
        <v>3390</v>
      </c>
    </row>
    <row r="4" spans="1:4" x14ac:dyDescent="0.45">
      <c r="A4" s="1">
        <v>44597</v>
      </c>
      <c r="B4" t="s">
        <v>6</v>
      </c>
      <c r="C4" t="s">
        <v>24</v>
      </c>
      <c r="D4">
        <v>2440</v>
      </c>
    </row>
    <row r="5" spans="1:4" x14ac:dyDescent="0.45">
      <c r="A5" s="1">
        <v>44759</v>
      </c>
      <c r="B5" t="s">
        <v>7</v>
      </c>
      <c r="C5" t="s">
        <v>25</v>
      </c>
      <c r="D5">
        <v>3380</v>
      </c>
    </row>
    <row r="6" spans="1:4" x14ac:dyDescent="0.45">
      <c r="A6" s="1">
        <v>44828</v>
      </c>
      <c r="B6" t="s">
        <v>8</v>
      </c>
      <c r="C6" t="s">
        <v>22</v>
      </c>
      <c r="D6">
        <v>3810</v>
      </c>
    </row>
    <row r="7" spans="1:4" x14ac:dyDescent="0.45">
      <c r="A7" s="1">
        <v>44570</v>
      </c>
      <c r="B7" t="s">
        <v>9</v>
      </c>
      <c r="C7" t="s">
        <v>26</v>
      </c>
      <c r="D7">
        <v>8270</v>
      </c>
    </row>
    <row r="8" spans="1:4" x14ac:dyDescent="0.45">
      <c r="A8" s="1">
        <v>44661</v>
      </c>
      <c r="B8" t="s">
        <v>37</v>
      </c>
      <c r="C8" t="s">
        <v>27</v>
      </c>
      <c r="D8">
        <v>3140</v>
      </c>
    </row>
    <row r="9" spans="1:4" x14ac:dyDescent="0.45">
      <c r="A9" s="1">
        <v>44602</v>
      </c>
      <c r="B9" t="s">
        <v>10</v>
      </c>
      <c r="C9" t="s">
        <v>28</v>
      </c>
      <c r="D9">
        <v>5290</v>
      </c>
    </row>
    <row r="10" spans="1:4" x14ac:dyDescent="0.45">
      <c r="A10" s="1">
        <v>44567</v>
      </c>
      <c r="B10" t="s">
        <v>11</v>
      </c>
      <c r="C10" t="s">
        <v>27</v>
      </c>
      <c r="D10">
        <v>4050</v>
      </c>
    </row>
    <row r="11" spans="1:4" x14ac:dyDescent="0.45">
      <c r="A11" s="1">
        <v>44737</v>
      </c>
      <c r="B11" t="s">
        <v>12</v>
      </c>
      <c r="C11" t="s">
        <v>29</v>
      </c>
      <c r="D11">
        <v>7650</v>
      </c>
    </row>
    <row r="12" spans="1:4" x14ac:dyDescent="0.45">
      <c r="A12" s="1">
        <v>44647</v>
      </c>
      <c r="B12" t="s">
        <v>13</v>
      </c>
      <c r="C12" t="s">
        <v>26</v>
      </c>
      <c r="D12">
        <v>6740</v>
      </c>
    </row>
    <row r="13" spans="1:4" x14ac:dyDescent="0.45">
      <c r="A13" s="1">
        <v>44722</v>
      </c>
      <c r="B13" t="s">
        <v>14</v>
      </c>
      <c r="C13" t="s">
        <v>30</v>
      </c>
      <c r="D13">
        <v>7280</v>
      </c>
    </row>
    <row r="14" spans="1:4" x14ac:dyDescent="0.45">
      <c r="A14" s="1">
        <v>44788</v>
      </c>
      <c r="B14" t="s">
        <v>15</v>
      </c>
      <c r="C14" t="s">
        <v>30</v>
      </c>
      <c r="D14">
        <v>9700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372BAD-A9B0-4D68-9107-EA63A30353F4}">
  <dimension ref="A1:D7"/>
  <sheetViews>
    <sheetView workbookViewId="0">
      <selection activeCell="O32" sqref="O32"/>
    </sheetView>
  </sheetViews>
  <sheetFormatPr defaultRowHeight="15.9" x14ac:dyDescent="0.45"/>
  <cols>
    <col min="1" max="1" width="10.78515625" customWidth="1"/>
    <col min="2" max="2" width="10.7109375" customWidth="1"/>
    <col min="3" max="3" width="9.7109375" customWidth="1"/>
    <col min="4" max="4" width="10.78515625" customWidth="1"/>
  </cols>
  <sheetData>
    <row r="1" spans="1:4" x14ac:dyDescent="0.45">
      <c r="A1" s="5" t="s">
        <v>1</v>
      </c>
      <c r="B1" s="5" t="s">
        <v>2</v>
      </c>
      <c r="C1" s="5" t="s">
        <v>0</v>
      </c>
      <c r="D1" s="5" t="s">
        <v>3</v>
      </c>
    </row>
    <row r="2" spans="1:4" x14ac:dyDescent="0.45">
      <c r="A2" s="1">
        <v>45126</v>
      </c>
      <c r="B2" t="s">
        <v>86</v>
      </c>
      <c r="C2" t="s">
        <v>31</v>
      </c>
      <c r="D2">
        <v>2027</v>
      </c>
    </row>
    <row r="3" spans="1:4" x14ac:dyDescent="0.45">
      <c r="A3" s="1">
        <v>45116</v>
      </c>
      <c r="B3" t="s">
        <v>87</v>
      </c>
      <c r="C3" t="s">
        <v>34</v>
      </c>
      <c r="D3">
        <v>9856</v>
      </c>
    </row>
    <row r="4" spans="1:4" x14ac:dyDescent="0.45">
      <c r="A4" s="1">
        <v>45273</v>
      </c>
      <c r="B4" t="s">
        <v>88</v>
      </c>
      <c r="C4" t="s">
        <v>33</v>
      </c>
      <c r="D4">
        <v>6423</v>
      </c>
    </row>
    <row r="5" spans="1:4" x14ac:dyDescent="0.45">
      <c r="A5" s="1">
        <v>45121</v>
      </c>
      <c r="B5" t="s">
        <v>89</v>
      </c>
      <c r="C5" t="s">
        <v>35</v>
      </c>
      <c r="D5">
        <v>938</v>
      </c>
    </row>
    <row r="6" spans="1:4" x14ac:dyDescent="0.45">
      <c r="A6" s="1">
        <v>45056</v>
      </c>
      <c r="B6" t="s">
        <v>88</v>
      </c>
      <c r="C6" t="s">
        <v>32</v>
      </c>
      <c r="D6">
        <v>1618</v>
      </c>
    </row>
    <row r="7" spans="1:4" x14ac:dyDescent="0.45">
      <c r="A7" s="1">
        <v>45157</v>
      </c>
      <c r="B7" t="s">
        <v>90</v>
      </c>
      <c r="C7" t="s">
        <v>28</v>
      </c>
      <c r="D7">
        <v>6270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15519B-2A16-4438-B169-D75AB60B0E5D}">
  <dimension ref="A1:D14"/>
  <sheetViews>
    <sheetView workbookViewId="0">
      <selection activeCell="N20" sqref="N20"/>
    </sheetView>
  </sheetViews>
  <sheetFormatPr defaultRowHeight="15.9" x14ac:dyDescent="0.45"/>
  <cols>
    <col min="1" max="1" width="10.78515625" customWidth="1"/>
    <col min="2" max="2" width="10.7109375" customWidth="1"/>
    <col min="3" max="3" width="9.7109375" customWidth="1"/>
    <col min="4" max="4" width="10.78515625" customWidth="1"/>
  </cols>
  <sheetData>
    <row r="1" spans="1:4" x14ac:dyDescent="0.45">
      <c r="A1" s="5" t="s">
        <v>1</v>
      </c>
      <c r="B1" s="5" t="s">
        <v>2</v>
      </c>
      <c r="C1" s="5" t="s">
        <v>0</v>
      </c>
      <c r="D1" s="5" t="s">
        <v>3</v>
      </c>
    </row>
    <row r="2" spans="1:4" x14ac:dyDescent="0.45">
      <c r="A2" s="1">
        <v>45347</v>
      </c>
      <c r="B2" t="s">
        <v>73</v>
      </c>
      <c r="C2" t="s">
        <v>30</v>
      </c>
      <c r="D2">
        <v>1539</v>
      </c>
    </row>
    <row r="3" spans="1:4" x14ac:dyDescent="0.45">
      <c r="A3" s="1">
        <v>45305</v>
      </c>
      <c r="B3" t="s">
        <v>74</v>
      </c>
      <c r="C3" t="s">
        <v>26</v>
      </c>
      <c r="D3">
        <v>8529</v>
      </c>
    </row>
    <row r="4" spans="1:4" x14ac:dyDescent="0.45">
      <c r="A4" s="1">
        <v>45487</v>
      </c>
      <c r="B4" t="s">
        <v>75</v>
      </c>
      <c r="C4" t="s">
        <v>26</v>
      </c>
      <c r="D4">
        <v>651</v>
      </c>
    </row>
    <row r="5" spans="1:4" x14ac:dyDescent="0.45">
      <c r="A5" s="1">
        <v>45296</v>
      </c>
      <c r="B5" t="s">
        <v>76</v>
      </c>
      <c r="C5" t="s">
        <v>22</v>
      </c>
      <c r="D5">
        <v>1881</v>
      </c>
    </row>
    <row r="6" spans="1:4" x14ac:dyDescent="0.45">
      <c r="A6" s="1">
        <v>45421</v>
      </c>
      <c r="B6" t="s">
        <v>77</v>
      </c>
      <c r="C6" t="s">
        <v>27</v>
      </c>
      <c r="D6">
        <v>4775</v>
      </c>
    </row>
    <row r="7" spans="1:4" x14ac:dyDescent="0.45">
      <c r="A7" s="1">
        <v>45643</v>
      </c>
      <c r="B7" t="s">
        <v>78</v>
      </c>
      <c r="C7" t="s">
        <v>25</v>
      </c>
      <c r="D7">
        <v>8218</v>
      </c>
    </row>
    <row r="8" spans="1:4" x14ac:dyDescent="0.45">
      <c r="A8" s="1">
        <v>45443</v>
      </c>
      <c r="B8" t="s">
        <v>79</v>
      </c>
      <c r="C8" t="s">
        <v>30</v>
      </c>
      <c r="D8">
        <v>5896</v>
      </c>
    </row>
    <row r="9" spans="1:4" x14ac:dyDescent="0.45">
      <c r="A9" s="1">
        <v>45528</v>
      </c>
      <c r="B9" t="s">
        <v>80</v>
      </c>
      <c r="C9" t="s">
        <v>28</v>
      </c>
      <c r="D9">
        <v>5722</v>
      </c>
    </row>
    <row r="10" spans="1:4" x14ac:dyDescent="0.45">
      <c r="A10" s="1">
        <v>45609</v>
      </c>
      <c r="B10" t="s">
        <v>81</v>
      </c>
      <c r="C10" t="s">
        <v>24</v>
      </c>
      <c r="D10">
        <v>7036</v>
      </c>
    </row>
    <row r="11" spans="1:4" x14ac:dyDescent="0.45">
      <c r="A11" s="1">
        <v>45433</v>
      </c>
      <c r="B11" t="s">
        <v>82</v>
      </c>
      <c r="C11" t="s">
        <v>29</v>
      </c>
      <c r="D11">
        <v>2590</v>
      </c>
    </row>
    <row r="12" spans="1:4" x14ac:dyDescent="0.45">
      <c r="A12" s="1">
        <v>45466</v>
      </c>
      <c r="B12" t="s">
        <v>83</v>
      </c>
      <c r="C12" t="s">
        <v>23</v>
      </c>
      <c r="D12">
        <v>1813</v>
      </c>
    </row>
    <row r="13" spans="1:4" x14ac:dyDescent="0.45">
      <c r="A13" s="1">
        <v>45551</v>
      </c>
      <c r="B13" t="s">
        <v>84</v>
      </c>
      <c r="C13" t="s">
        <v>22</v>
      </c>
      <c r="D13">
        <v>3360</v>
      </c>
    </row>
    <row r="14" spans="1:4" x14ac:dyDescent="0.45">
      <c r="A14" s="1">
        <v>45362</v>
      </c>
      <c r="B14" t="s">
        <v>85</v>
      </c>
      <c r="C14" t="s">
        <v>27</v>
      </c>
      <c r="D14">
        <v>440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20C912-EA9F-436E-82F6-A73825E607EC}">
  <dimension ref="B2:C3"/>
  <sheetViews>
    <sheetView workbookViewId="0">
      <selection activeCell="C3" sqref="C3"/>
    </sheetView>
  </sheetViews>
  <sheetFormatPr defaultRowHeight="15.9" x14ac:dyDescent="0.45"/>
  <cols>
    <col min="3" max="3" width="11.78515625" customWidth="1"/>
  </cols>
  <sheetData>
    <row r="2" spans="2:3" x14ac:dyDescent="0.45">
      <c r="B2" s="4" t="s">
        <v>36</v>
      </c>
      <c r="C2" s="4" t="s">
        <v>3</v>
      </c>
    </row>
    <row r="3" spans="2:3" x14ac:dyDescent="0.45">
      <c r="B3" s="2" t="s">
        <v>77</v>
      </c>
      <c r="C3" s="11" cm="1">
        <f t="array" ref="C3">_xlfn.XLOOKUP(B3,
_xlfn.VSTACK(Лист1!B2:B14,Лист2!B2:B7,Лист3!B2:B14),
_xlfn.VSTACK(Лист1!D2:D14,Лист2!D2:D7,Лист3!D2:D14))</f>
        <v>4775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2A0CAD-0596-4C4B-A10E-9A3C5D848323}">
  <dimension ref="B2:C3"/>
  <sheetViews>
    <sheetView workbookViewId="0">
      <selection activeCell="C3" sqref="C3"/>
    </sheetView>
  </sheetViews>
  <sheetFormatPr defaultRowHeight="15.9" x14ac:dyDescent="0.45"/>
  <cols>
    <col min="3" max="3" width="11.78515625" customWidth="1"/>
  </cols>
  <sheetData>
    <row r="2" spans="2:3" x14ac:dyDescent="0.45">
      <c r="B2" s="4" t="s">
        <v>36</v>
      </c>
      <c r="C2" s="4" t="s">
        <v>3</v>
      </c>
    </row>
    <row r="3" spans="2:3" x14ac:dyDescent="0.45">
      <c r="B3" s="2" t="s">
        <v>77</v>
      </c>
      <c r="C3" s="11" cm="1">
        <f t="array" ref="C3">_xlfn.XLOOKUP(B3,
_xlfn.VSTACK(Лист1:Лист3!B2:B20),
_xlfn.VSTACK(Лист1:Лист3!D2:D20))</f>
        <v>4775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9</vt:i4>
      </vt:variant>
    </vt:vector>
  </HeadingPairs>
  <TitlesOfParts>
    <vt:vector size="9" baseType="lpstr">
      <vt:lpstr>База</vt:lpstr>
      <vt:lpstr>Много условий</vt:lpstr>
      <vt:lpstr>ДМ на входе</vt:lpstr>
      <vt:lpstr>ДМ на выходе</vt:lpstr>
      <vt:lpstr>Лист1</vt:lpstr>
      <vt:lpstr>Лист2</vt:lpstr>
      <vt:lpstr>Лист3</vt:lpstr>
      <vt:lpstr>Итог1</vt:lpstr>
      <vt:lpstr>Итог2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Nikolay Pavlov</dc:creator>
  <cp:lastModifiedBy>Nikolay Pavlov</cp:lastModifiedBy>
  <dcterms:created xsi:type="dcterms:W3CDTF">2025-04-28T11:51:41Z</dcterms:created>
  <dcterms:modified xsi:type="dcterms:W3CDTF">2025-04-30T10:36:58Z</dcterms:modified>
</cp:coreProperties>
</file>