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y\Desktop\"/>
    </mc:Choice>
  </mc:AlternateContent>
  <bookViews>
    <workbookView xWindow="0" yWindow="0" windowWidth="28800" windowHeight="14565"/>
  </bookViews>
  <sheets>
    <sheet name="Функции" sheetId="9" r:id="rId1"/>
    <sheet name="Сводка" sheetId="7" r:id="rId2"/>
    <sheet name="Функция БДСУММ" sheetId="3" r:id="rId3"/>
    <sheet name="СУММЕСЛИ" sheetId="5" r:id="rId4"/>
    <sheet name="СУММЕСЛИМН" sheetId="6" r:id="rId5"/>
    <sheet name="Столбец-индикатор" sheetId="1" r:id="rId6"/>
    <sheet name="Формула массива" sheetId="2" r:id="rId7"/>
    <sheet name="Мастер суммирования" sheetId="4" r:id="rId8"/>
  </sheets>
  <definedNames>
    <definedName name="_xlnm._FilterDatabase" localSheetId="1" hidden="1">Сводка!$A$1:$E$22</definedName>
  </definedNames>
  <calcPr calcId="152511"/>
</workbook>
</file>

<file path=xl/calcChain.xml><?xml version="1.0" encoding="utf-8"?>
<calcChain xmlns="http://schemas.openxmlformats.org/spreadsheetml/2006/main">
  <c r="F7" i="3" l="1"/>
  <c r="I21" i="7"/>
  <c r="I19" i="7"/>
  <c r="I16" i="7"/>
  <c r="I14" i="7"/>
  <c r="I12" i="7"/>
  <c r="I9" i="7"/>
  <c r="I7" i="7"/>
  <c r="I5" i="7"/>
  <c r="I3" i="7"/>
  <c r="I1" i="6" l="1"/>
  <c r="I2" i="5"/>
  <c r="F2" i="4" a="1"/>
  <c r="F2" i="4"/>
  <c r="F2" i="2" a="1"/>
  <c r="F2" i="2" s="1"/>
  <c r="F5" i="1"/>
  <c r="F13" i="1"/>
  <c r="E3" i="1"/>
  <c r="F3" i="1" s="1"/>
  <c r="E4" i="1"/>
  <c r="F4" i="1"/>
  <c r="E5" i="1"/>
  <c r="E6" i="1"/>
  <c r="F6" i="1"/>
  <c r="E7" i="1"/>
  <c r="F7" i="1"/>
  <c r="E8" i="1"/>
  <c r="F8" i="1"/>
  <c r="E9" i="1"/>
  <c r="F9" i="1" s="1"/>
  <c r="E10" i="1"/>
  <c r="F10" i="1" s="1"/>
  <c r="E11" i="1"/>
  <c r="F11" i="1"/>
  <c r="E12" i="1"/>
  <c r="F12" i="1" s="1"/>
  <c r="E13" i="1"/>
  <c r="E14" i="1"/>
  <c r="F14" i="1"/>
  <c r="E15" i="1"/>
  <c r="F15" i="1"/>
  <c r="E16" i="1"/>
  <c r="F16" i="1"/>
  <c r="E17" i="1"/>
  <c r="F17" i="1" s="1"/>
  <c r="E18" i="1"/>
  <c r="F18" i="1"/>
  <c r="E19" i="1"/>
  <c r="F19" i="1" s="1"/>
  <c r="E20" i="1"/>
  <c r="F20" i="1"/>
  <c r="E21" i="1"/>
  <c r="F21" i="1" s="1"/>
  <c r="E22" i="1"/>
  <c r="F22" i="1"/>
  <c r="E23" i="1"/>
  <c r="F23" i="1"/>
  <c r="E24" i="1"/>
  <c r="F24" i="1"/>
  <c r="E25" i="1"/>
  <c r="F25" i="1" s="1"/>
  <c r="E26" i="1"/>
  <c r="F26" i="1" s="1"/>
  <c r="E2" i="1"/>
  <c r="F2" i="1"/>
  <c r="F27" i="1" l="1"/>
</calcChain>
</file>

<file path=xl/comments1.xml><?xml version="1.0" encoding="utf-8"?>
<comments xmlns="http://schemas.openxmlformats.org/spreadsheetml/2006/main">
  <authors>
    <author>Nickolas</author>
  </authors>
  <commentList>
    <comment ref="F7" authorId="0" shapeId="0">
      <text>
        <r>
          <rPr>
            <sz val="9"/>
            <color indexed="81"/>
            <rFont val="Tahoma"/>
            <family val="2"/>
            <charset val="204"/>
          </rPr>
          <t>Общая сумма всех заказов Григорьева для Копейки</t>
        </r>
      </text>
    </comment>
  </commentList>
</comments>
</file>

<file path=xl/comments2.xml><?xml version="1.0" encoding="utf-8"?>
<comments xmlns="http://schemas.openxmlformats.org/spreadsheetml/2006/main">
  <authors>
    <author>Nikolay Pavlov</author>
    <author>Nickolas</author>
  </authors>
  <commentList>
    <comment ref="F2" authorId="0" shapeId="0">
      <text>
        <r>
          <rPr>
            <sz val="9"/>
            <color indexed="81"/>
            <rFont val="Tahoma"/>
            <family val="2"/>
            <charset val="204"/>
          </rPr>
          <t>=D2*E2</t>
        </r>
      </text>
    </comment>
    <comment ref="F27" authorId="1" shapeId="0">
      <text>
        <r>
          <rPr>
            <sz val="9"/>
            <color indexed="81"/>
            <rFont val="Tahoma"/>
            <family val="2"/>
            <charset val="204"/>
          </rPr>
          <t>Общая сумма всех заказов Григорьева для Копейки</t>
        </r>
      </text>
    </comment>
  </commentList>
</comments>
</file>

<file path=xl/comments3.xml><?xml version="1.0" encoding="utf-8"?>
<comments xmlns="http://schemas.openxmlformats.org/spreadsheetml/2006/main">
  <authors>
    <author>Nickolas</author>
  </authors>
  <commentList>
    <comment ref="F2" authorId="0" shapeId="0">
      <text>
        <r>
          <rPr>
            <sz val="9"/>
            <color indexed="81"/>
            <rFont val="Tahoma"/>
            <family val="2"/>
            <charset val="204"/>
          </rPr>
          <t>Общая сумма всех заказов Григорьева для Копейки</t>
        </r>
      </text>
    </comment>
  </commentList>
</comments>
</file>

<file path=xl/comments4.xml><?xml version="1.0" encoding="utf-8"?>
<comments xmlns="http://schemas.openxmlformats.org/spreadsheetml/2006/main">
  <authors>
    <author>Nickolas</author>
  </authors>
  <commentList>
    <comment ref="F2" authorId="0" shapeId="0">
      <text>
        <r>
          <rPr>
            <sz val="9"/>
            <color indexed="81"/>
            <rFont val="Tahoma"/>
            <family val="2"/>
            <charset val="204"/>
          </rPr>
          <t>Общая сумма всех заказов Григорьева для Копейки</t>
        </r>
      </text>
    </comment>
  </commentList>
</comments>
</file>

<file path=xl/sharedStrings.xml><?xml version="1.0" encoding="utf-8"?>
<sst xmlns="http://schemas.openxmlformats.org/spreadsheetml/2006/main" count="578" uniqueCount="57">
  <si>
    <t>Заказчик</t>
  </si>
  <si>
    <t>Менеджер
продаж</t>
  </si>
  <si>
    <t>Регион</t>
  </si>
  <si>
    <t>Стоимость продажи</t>
  </si>
  <si>
    <t>Рамстор</t>
  </si>
  <si>
    <t>Петров</t>
  </si>
  <si>
    <t>Восток</t>
  </si>
  <si>
    <t>Копейка</t>
  </si>
  <si>
    <t>Григорьев</t>
  </si>
  <si>
    <t>Центр</t>
  </si>
  <si>
    <t>Метро</t>
  </si>
  <si>
    <t>Ашан</t>
  </si>
  <si>
    <t>Михайлов</t>
  </si>
  <si>
    <t>Запад</t>
  </si>
  <si>
    <t>Лапин</t>
  </si>
  <si>
    <t>Чадов</t>
  </si>
  <si>
    <t>Иванов</t>
  </si>
  <si>
    <t>Отобранные
суммы</t>
  </si>
  <si>
    <t>Столбец
Индикатор</t>
  </si>
  <si>
    <t>Стоимость заказа</t>
  </si>
  <si>
    <t>Сумма всех заказов Петрова</t>
  </si>
  <si>
    <t>Сумма всех заказов Григорьева для "Копейки"</t>
  </si>
  <si>
    <t>Менеджер</t>
  </si>
  <si>
    <t>Стоимость</t>
  </si>
  <si>
    <t>Дата</t>
  </si>
  <si>
    <t>Кол-во заказов Петрова</t>
  </si>
  <si>
    <t>Кол-во заказов в "Ашан"</t>
  </si>
  <si>
    <t>Кол-во крупных (&gt;5000 р.) заказов</t>
  </si>
  <si>
    <t>Ашан Киев</t>
  </si>
  <si>
    <t>Ашан Москва</t>
  </si>
  <si>
    <t>Ашан Питер</t>
  </si>
  <si>
    <t>Ашан Самара</t>
  </si>
  <si>
    <t>Кол-во заказов после 1 марта 2014 г.</t>
  </si>
  <si>
    <t>Суммарная стоимость заказов Петрова</t>
  </si>
  <si>
    <t>Суммарная стоимость заказов в феврале 2014 г.</t>
  </si>
  <si>
    <t>Суммарная стоимость заказов Петрова в регион Центр</t>
  </si>
  <si>
    <t>Средняя стоимость заказа в Рамстор</t>
  </si>
  <si>
    <t>Средняя стоимость заказа Григорьева в регион Центр</t>
  </si>
  <si>
    <t>Категория "Статистические"</t>
  </si>
  <si>
    <t>СЧЁТЕСЛИ</t>
  </si>
  <si>
    <t>СРЗНАЧЕСЛИ</t>
  </si>
  <si>
    <t>COUNTIF</t>
  </si>
  <si>
    <t>AVERAGEIF</t>
  </si>
  <si>
    <t>COUNTIFS</t>
  </si>
  <si>
    <t>AVERAGEIFS</t>
  </si>
  <si>
    <t>Категория "Математические"</t>
  </si>
  <si>
    <t>СУММЕСЛИ</t>
  </si>
  <si>
    <t>БДСУММ</t>
  </si>
  <si>
    <t>SUMIF</t>
  </si>
  <si>
    <t>SUMIFS</t>
  </si>
  <si>
    <t>DSUM</t>
  </si>
  <si>
    <t>БСЧЁТ</t>
  </si>
  <si>
    <t>DCOUNT</t>
  </si>
  <si>
    <t>Категория "Работа с базой данных"</t>
  </si>
  <si>
    <r>
      <t>СЧЁТЕСЛИ</t>
    </r>
    <r>
      <rPr>
        <b/>
        <sz val="12"/>
        <color theme="3"/>
        <rFont val="Cambria"/>
        <family val="1"/>
        <charset val="204"/>
        <scheme val="major"/>
      </rPr>
      <t>МН</t>
    </r>
  </si>
  <si>
    <r>
      <t>СРЗНАЧЕСЛИ</t>
    </r>
    <r>
      <rPr>
        <b/>
        <sz val="12"/>
        <color theme="3"/>
        <rFont val="Cambria"/>
        <family val="1"/>
        <charset val="204"/>
        <scheme val="major"/>
      </rPr>
      <t>МН</t>
    </r>
  </si>
  <si>
    <r>
      <t>СУММЕСЛИ</t>
    </r>
    <r>
      <rPr>
        <b/>
        <sz val="12"/>
        <color theme="3"/>
        <rFont val="Cambria"/>
        <family val="1"/>
        <charset val="204"/>
        <scheme val="major"/>
      </rPr>
      <t>МН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</si>
</sst>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р.&quot;;[Red]\-#,##0.00\ &quot;р.&quot;"/>
    <numFmt numFmtId="164" formatCode="_-* #,##0.00_р_._-;\-* #,##0.00_р_._-;_-* &quot;-&quot;??_р_._-;_-@_-"/>
    <numFmt numFmtId="165" formatCode="[$$-409]#,##0_ ;[Red]\-[$$-409]#,##0\ "/>
  </numFmts>
  <fonts count="14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color indexed="9"/>
      <name val="Arial Cyr"/>
      <charset val="204"/>
    </font>
    <font>
      <sz val="8"/>
      <name val="Arial Cyr"/>
      <charset val="204"/>
    </font>
    <font>
      <sz val="9"/>
      <color indexed="81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3"/>
      <name val="Cambria"/>
      <family val="2"/>
      <charset val="204"/>
      <scheme val="major"/>
    </font>
    <font>
      <b/>
      <sz val="12"/>
      <color theme="3"/>
      <name val="Cambria"/>
      <family val="1"/>
      <charset val="204"/>
      <scheme val="major"/>
    </font>
    <font>
      <b/>
      <sz val="11"/>
      <color indexed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</cellStyleXfs>
  <cellXfs count="39">
    <xf numFmtId="0" fontId="0" fillId="0" borderId="0" xfId="0"/>
    <xf numFmtId="165" fontId="0" fillId="0" borderId="0" xfId="0" applyNumberForma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0" borderId="1" xfId="0" applyBorder="1"/>
    <xf numFmtId="165" fontId="0" fillId="0" borderId="1" xfId="0" applyNumberFormat="1" applyBorder="1"/>
    <xf numFmtId="0" fontId="3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165" fontId="2" fillId="5" borderId="0" xfId="0" applyNumberFormat="1" applyFont="1" applyFill="1"/>
    <xf numFmtId="0" fontId="0" fillId="5" borderId="0" xfId="0" applyFill="1"/>
    <xf numFmtId="3" fontId="3" fillId="2" borderId="0" xfId="0" applyNumberFormat="1" applyFont="1" applyFill="1" applyAlignment="1">
      <alignment horizontal="center" vertical="center" wrapText="1"/>
    </xf>
    <xf numFmtId="3" fontId="0" fillId="0" borderId="1" xfId="1" applyNumberFormat="1" applyFont="1" applyBorder="1"/>
    <xf numFmtId="0" fontId="0" fillId="0" borderId="0" xfId="0" applyAlignment="1">
      <alignment horizontal="right" wrapText="1"/>
    </xf>
    <xf numFmtId="0" fontId="9" fillId="0" borderId="0" xfId="0" applyFont="1"/>
    <xf numFmtId="8" fontId="9" fillId="0" borderId="0" xfId="0" applyNumberFormat="1" applyFont="1"/>
    <xf numFmtId="14" fontId="9" fillId="0" borderId="0" xfId="0" applyNumberFormat="1" applyFont="1"/>
    <xf numFmtId="0" fontId="8" fillId="0" borderId="3" xfId="4" applyAlignment="1">
      <alignment horizontal="center" vertical="center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0" xfId="0" applyFont="1" applyBorder="1"/>
    <xf numFmtId="0" fontId="9" fillId="7" borderId="0" xfId="0" applyFont="1" applyFill="1" applyBorder="1"/>
    <xf numFmtId="0" fontId="9" fillId="0" borderId="8" xfId="0" applyFont="1" applyBorder="1"/>
    <xf numFmtId="0" fontId="0" fillId="0" borderId="0" xfId="0" applyBorder="1"/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9" fillId="8" borderId="0" xfId="0" applyFont="1" applyFill="1" applyBorder="1"/>
    <xf numFmtId="0" fontId="9" fillId="9" borderId="0" xfId="0" applyFont="1" applyFill="1" applyBorder="1"/>
    <xf numFmtId="0" fontId="7" fillId="0" borderId="2" xfId="3"/>
    <xf numFmtId="0" fontId="10" fillId="0" borderId="0" xfId="2" applyFont="1"/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165" fontId="9" fillId="0" borderId="1" xfId="0" applyNumberFormat="1" applyFont="1" applyBorder="1"/>
    <xf numFmtId="0" fontId="13" fillId="5" borderId="0" xfId="0" applyFont="1" applyFill="1"/>
  </cellXfs>
  <cellStyles count="5">
    <cellStyle name="Заголовок 1" xfId="3" builtinId="16"/>
    <cellStyle name="Заголовок 2" xfId="4" builtinId="17"/>
    <cellStyle name="Название" xfId="2" builtinId="15"/>
    <cellStyle name="Обычный" xfId="0" builtinId="0"/>
    <cellStyle name="Финансовый" xfId="1" builtinId="3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1"/>
  <sheetViews>
    <sheetView showGridLines="0" tabSelected="1" workbookViewId="0">
      <selection activeCell="O7" sqref="O7"/>
    </sheetView>
  </sheetViews>
  <sheetFormatPr defaultRowHeight="12.75" x14ac:dyDescent="0.2"/>
  <sheetData>
    <row r="3" spans="2:12" ht="20.25" thickBot="1" x14ac:dyDescent="0.35">
      <c r="B3" s="30" t="s">
        <v>38</v>
      </c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2:12" ht="13.5" thickTop="1" x14ac:dyDescent="0.2"/>
    <row r="5" spans="2:12" ht="15.75" x14ac:dyDescent="0.25">
      <c r="C5" s="31" t="s">
        <v>39</v>
      </c>
      <c r="D5" s="31"/>
      <c r="E5" s="31" t="s">
        <v>54</v>
      </c>
      <c r="F5" s="31"/>
      <c r="G5" s="31"/>
      <c r="H5" s="31"/>
      <c r="I5" s="31" t="s">
        <v>41</v>
      </c>
      <c r="J5" s="31"/>
      <c r="K5" s="31" t="s">
        <v>43</v>
      </c>
      <c r="L5" s="31"/>
    </row>
    <row r="6" spans="2:12" ht="15.75" x14ac:dyDescent="0.25"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2:12" ht="15.75" x14ac:dyDescent="0.25">
      <c r="C7" s="31" t="s">
        <v>40</v>
      </c>
      <c r="D7" s="31"/>
      <c r="E7" s="31" t="s">
        <v>55</v>
      </c>
      <c r="F7" s="31"/>
      <c r="G7" s="31"/>
      <c r="H7" s="31"/>
      <c r="I7" s="31" t="s">
        <v>42</v>
      </c>
      <c r="J7" s="31"/>
      <c r="K7" s="31" t="s">
        <v>44</v>
      </c>
      <c r="L7" s="31"/>
    </row>
    <row r="11" spans="2:12" ht="20.25" thickBot="1" x14ac:dyDescent="0.35">
      <c r="B11" s="30" t="s">
        <v>45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2:12" ht="13.5" thickTop="1" x14ac:dyDescent="0.2"/>
    <row r="13" spans="2:12" ht="15.75" x14ac:dyDescent="0.25">
      <c r="C13" s="31" t="s">
        <v>46</v>
      </c>
      <c r="D13" s="31"/>
      <c r="E13" s="31" t="s">
        <v>56</v>
      </c>
      <c r="F13" s="31"/>
      <c r="G13" s="31"/>
      <c r="H13" s="31"/>
      <c r="I13" s="31" t="s">
        <v>48</v>
      </c>
      <c r="J13" s="31"/>
      <c r="K13" s="31" t="s">
        <v>49</v>
      </c>
    </row>
    <row r="17" spans="2:12" ht="20.25" thickBot="1" x14ac:dyDescent="0.35">
      <c r="B17" s="30" t="s">
        <v>53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</row>
    <row r="18" spans="2:12" ht="13.5" thickTop="1" x14ac:dyDescent="0.2"/>
    <row r="19" spans="2:12" ht="15.75" x14ac:dyDescent="0.25">
      <c r="C19" s="31" t="s">
        <v>51</v>
      </c>
      <c r="D19" s="31"/>
      <c r="E19" s="31"/>
      <c r="F19" s="31"/>
      <c r="G19" s="31"/>
      <c r="H19" s="31"/>
      <c r="I19" s="31" t="s">
        <v>52</v>
      </c>
      <c r="J19" s="31"/>
      <c r="K19" s="31"/>
      <c r="L19" s="31"/>
    </row>
    <row r="20" spans="2:12" ht="15.75" x14ac:dyDescent="0.25">
      <c r="C20" s="31"/>
      <c r="D20" s="31"/>
      <c r="E20" s="31"/>
      <c r="F20" s="31"/>
      <c r="G20" s="31"/>
      <c r="H20" s="31"/>
      <c r="I20" s="31"/>
      <c r="J20" s="31"/>
      <c r="K20" s="31"/>
      <c r="L20" s="31"/>
    </row>
    <row r="21" spans="2:12" ht="15.75" x14ac:dyDescent="0.25">
      <c r="C21" s="31" t="s">
        <v>47</v>
      </c>
      <c r="D21" s="31"/>
      <c r="E21" s="31"/>
      <c r="F21" s="31"/>
      <c r="G21" s="31"/>
      <c r="H21" s="31"/>
      <c r="I21" s="31" t="s">
        <v>50</v>
      </c>
      <c r="J21" s="31"/>
      <c r="K21" s="31"/>
      <c r="L21" s="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I21" sqref="I21"/>
    </sheetView>
  </sheetViews>
  <sheetFormatPr defaultRowHeight="12.75" x14ac:dyDescent="0.2"/>
  <cols>
    <col min="1" max="1" width="13.28515625" bestFit="1" customWidth="1"/>
    <col min="2" max="2" width="13.140625" bestFit="1" customWidth="1"/>
    <col min="3" max="3" width="8.5703125" bestFit="1" customWidth="1"/>
    <col min="4" max="4" width="12.28515625" bestFit="1" customWidth="1"/>
    <col min="5" max="5" width="12.85546875" customWidth="1"/>
    <col min="6" max="6" width="6.140625" customWidth="1"/>
    <col min="7" max="7" width="2.85546875" customWidth="1"/>
    <col min="8" max="8" width="49.85546875" customWidth="1"/>
    <col min="10" max="10" width="3" customWidth="1"/>
  </cols>
  <sheetData>
    <row r="1" spans="1:14" ht="18" thickBot="1" x14ac:dyDescent="0.3">
      <c r="A1" s="16" t="s">
        <v>0</v>
      </c>
      <c r="B1" s="16" t="s">
        <v>22</v>
      </c>
      <c r="C1" s="16" t="s">
        <v>2</v>
      </c>
      <c r="D1" s="16" t="s">
        <v>23</v>
      </c>
      <c r="E1" s="16" t="s">
        <v>24</v>
      </c>
      <c r="G1" s="13"/>
      <c r="H1" s="13"/>
      <c r="I1" s="13"/>
      <c r="J1" s="13"/>
      <c r="K1" s="13"/>
      <c r="L1" s="13"/>
      <c r="M1" s="13"/>
      <c r="N1" s="13"/>
    </row>
    <row r="2" spans="1:14" ht="15.75" thickTop="1" x14ac:dyDescent="0.25">
      <c r="A2" s="13" t="s">
        <v>4</v>
      </c>
      <c r="B2" s="13" t="s">
        <v>5</v>
      </c>
      <c r="C2" s="13" t="s">
        <v>6</v>
      </c>
      <c r="D2" s="14">
        <v>7957</v>
      </c>
      <c r="E2" s="15">
        <v>41671</v>
      </c>
      <c r="F2" s="15"/>
      <c r="G2" s="17"/>
      <c r="H2" s="18"/>
      <c r="I2" s="18"/>
      <c r="J2" s="19"/>
      <c r="K2" s="13"/>
      <c r="L2" s="13"/>
      <c r="M2" s="13"/>
      <c r="N2" s="13"/>
    </row>
    <row r="3" spans="1:14" ht="15" x14ac:dyDescent="0.25">
      <c r="A3" s="13" t="s">
        <v>4</v>
      </c>
      <c r="B3" s="13" t="s">
        <v>5</v>
      </c>
      <c r="C3" s="13" t="s">
        <v>9</v>
      </c>
      <c r="D3" s="14">
        <v>5914</v>
      </c>
      <c r="E3" s="15">
        <v>41663</v>
      </c>
      <c r="F3" s="15"/>
      <c r="G3" s="20"/>
      <c r="H3" s="21" t="s">
        <v>25</v>
      </c>
      <c r="I3" s="22">
        <f>COUNTIF(B:B,"петров")</f>
        <v>7</v>
      </c>
      <c r="J3" s="23"/>
      <c r="K3" s="13"/>
      <c r="L3" s="13"/>
      <c r="M3" s="13"/>
      <c r="N3" s="13"/>
    </row>
    <row r="4" spans="1:14" ht="15" x14ac:dyDescent="0.25">
      <c r="A4" s="13" t="s">
        <v>7</v>
      </c>
      <c r="B4" s="13" t="s">
        <v>8</v>
      </c>
      <c r="C4" s="13" t="s">
        <v>6</v>
      </c>
      <c r="D4" s="14">
        <v>4813</v>
      </c>
      <c r="E4" s="15">
        <v>41674</v>
      </c>
      <c r="F4" s="15"/>
      <c r="G4" s="20"/>
      <c r="H4" s="21"/>
      <c r="I4" s="21"/>
      <c r="J4" s="23"/>
      <c r="K4" s="13"/>
      <c r="L4" s="13"/>
      <c r="M4" s="13"/>
      <c r="N4" s="13"/>
    </row>
    <row r="5" spans="1:14" ht="15" x14ac:dyDescent="0.25">
      <c r="A5" s="13" t="s">
        <v>7</v>
      </c>
      <c r="B5" s="13" t="s">
        <v>8</v>
      </c>
      <c r="C5" s="13" t="s">
        <v>9</v>
      </c>
      <c r="D5" s="14">
        <v>4867</v>
      </c>
      <c r="E5" s="15">
        <v>41723</v>
      </c>
      <c r="F5" s="15"/>
      <c r="G5" s="20"/>
      <c r="H5" s="21" t="s">
        <v>26</v>
      </c>
      <c r="I5" s="22">
        <f>COUNTIF(A:A,"*ашан*")</f>
        <v>6</v>
      </c>
      <c r="J5" s="23"/>
      <c r="K5" s="13"/>
      <c r="L5" s="13"/>
      <c r="M5" s="13"/>
      <c r="N5" s="13"/>
    </row>
    <row r="6" spans="1:14" ht="15" x14ac:dyDescent="0.25">
      <c r="A6" s="13" t="s">
        <v>10</v>
      </c>
      <c r="B6" s="13" t="s">
        <v>8</v>
      </c>
      <c r="C6" s="13" t="s">
        <v>6</v>
      </c>
      <c r="D6" s="14">
        <v>5263</v>
      </c>
      <c r="E6" s="15">
        <v>41663</v>
      </c>
      <c r="F6" s="15"/>
      <c r="G6" s="20"/>
      <c r="H6" s="21"/>
      <c r="I6" s="21"/>
      <c r="J6" s="23"/>
      <c r="K6" s="13"/>
      <c r="L6" s="13"/>
      <c r="M6" s="13"/>
      <c r="N6" s="13"/>
    </row>
    <row r="7" spans="1:14" ht="15" x14ac:dyDescent="0.25">
      <c r="A7" s="13" t="s">
        <v>4</v>
      </c>
      <c r="B7" s="13" t="s">
        <v>5</v>
      </c>
      <c r="C7" s="13" t="s">
        <v>13</v>
      </c>
      <c r="D7" s="14">
        <v>8959</v>
      </c>
      <c r="E7" s="15">
        <v>41669</v>
      </c>
      <c r="F7" s="15"/>
      <c r="G7" s="20"/>
      <c r="H7" s="21" t="s">
        <v>27</v>
      </c>
      <c r="I7" s="22">
        <f>COUNTIF(D:D,"&gt;5000")</f>
        <v>17</v>
      </c>
      <c r="J7" s="23"/>
      <c r="K7" s="13"/>
      <c r="L7" s="13"/>
      <c r="M7" s="13"/>
      <c r="N7" s="13"/>
    </row>
    <row r="8" spans="1:14" ht="15" x14ac:dyDescent="0.25">
      <c r="A8" s="13" t="s">
        <v>28</v>
      </c>
      <c r="B8" s="13" t="s">
        <v>12</v>
      </c>
      <c r="C8" s="13" t="s">
        <v>9</v>
      </c>
      <c r="D8" s="14">
        <v>5539</v>
      </c>
      <c r="E8" s="15">
        <v>41646</v>
      </c>
      <c r="F8" s="15"/>
      <c r="G8" s="20"/>
      <c r="H8" s="21"/>
      <c r="I8" s="21"/>
      <c r="J8" s="23"/>
      <c r="K8" s="13"/>
      <c r="L8" s="13"/>
      <c r="M8" s="13"/>
      <c r="N8" s="13"/>
    </row>
    <row r="9" spans="1:14" ht="15" x14ac:dyDescent="0.25">
      <c r="A9" s="13" t="s">
        <v>4</v>
      </c>
      <c r="B9" s="13" t="s">
        <v>5</v>
      </c>
      <c r="C9" s="13" t="s">
        <v>9</v>
      </c>
      <c r="D9" s="14">
        <v>9863</v>
      </c>
      <c r="E9" s="15">
        <v>41673</v>
      </c>
      <c r="F9" s="15"/>
      <c r="G9" s="20"/>
      <c r="H9" s="24" t="s">
        <v>32</v>
      </c>
      <c r="I9" s="22">
        <f>COUNTIF(E:E,"&gt;1.3.2014")</f>
        <v>5</v>
      </c>
      <c r="J9" s="23"/>
      <c r="K9" s="13"/>
      <c r="L9" s="13"/>
      <c r="M9" s="13"/>
      <c r="N9" s="13"/>
    </row>
    <row r="10" spans="1:14" ht="15.75" thickBot="1" x14ac:dyDescent="0.3">
      <c r="A10" s="13" t="s">
        <v>28</v>
      </c>
      <c r="B10" s="13" t="s">
        <v>12</v>
      </c>
      <c r="C10" s="13" t="s">
        <v>9</v>
      </c>
      <c r="D10" s="14">
        <v>5510</v>
      </c>
      <c r="E10" s="15">
        <v>41692</v>
      </c>
      <c r="F10" s="15"/>
      <c r="G10" s="25"/>
      <c r="H10" s="26"/>
      <c r="I10" s="26"/>
      <c r="J10" s="27"/>
      <c r="K10" s="13"/>
      <c r="L10" s="13"/>
      <c r="M10" s="13"/>
      <c r="N10" s="13"/>
    </row>
    <row r="11" spans="1:14" ht="15" x14ac:dyDescent="0.25">
      <c r="A11" s="13" t="s">
        <v>10</v>
      </c>
      <c r="B11" s="13" t="s">
        <v>14</v>
      </c>
      <c r="C11" s="13" t="s">
        <v>6</v>
      </c>
      <c r="D11" s="14">
        <v>6272</v>
      </c>
      <c r="E11" s="15">
        <v>41690</v>
      </c>
      <c r="F11" s="15"/>
      <c r="G11" s="17"/>
      <c r="H11" s="18"/>
      <c r="I11" s="18"/>
      <c r="J11" s="19"/>
      <c r="K11" s="13"/>
      <c r="L11" s="13"/>
      <c r="M11" s="13"/>
      <c r="N11" s="13"/>
    </row>
    <row r="12" spans="1:14" ht="15" x14ac:dyDescent="0.25">
      <c r="A12" s="13" t="s">
        <v>7</v>
      </c>
      <c r="B12" s="13" t="s">
        <v>14</v>
      </c>
      <c r="C12" s="13" t="s">
        <v>9</v>
      </c>
      <c r="D12" s="14">
        <v>7189</v>
      </c>
      <c r="E12" s="15">
        <v>41727</v>
      </c>
      <c r="F12" s="15"/>
      <c r="G12" s="20"/>
      <c r="H12" s="21" t="s">
        <v>33</v>
      </c>
      <c r="I12" s="28">
        <f>SUMIF(B:B,"петров",D:D)</f>
        <v>56767</v>
      </c>
      <c r="J12" s="23"/>
      <c r="K12" s="13"/>
      <c r="L12" s="13"/>
      <c r="M12" s="13"/>
      <c r="N12" s="13"/>
    </row>
    <row r="13" spans="1:14" ht="15" x14ac:dyDescent="0.25">
      <c r="A13" s="13" t="s">
        <v>29</v>
      </c>
      <c r="B13" s="13" t="s">
        <v>14</v>
      </c>
      <c r="C13" s="13" t="s">
        <v>9</v>
      </c>
      <c r="D13" s="14">
        <v>4895</v>
      </c>
      <c r="E13" s="15">
        <v>41656</v>
      </c>
      <c r="F13" s="15"/>
      <c r="G13" s="20"/>
      <c r="H13" s="21"/>
      <c r="I13" s="21"/>
      <c r="J13" s="23"/>
      <c r="K13" s="13"/>
      <c r="L13" s="13"/>
      <c r="M13" s="13"/>
      <c r="N13" s="13"/>
    </row>
    <row r="14" spans="1:14" ht="15" x14ac:dyDescent="0.25">
      <c r="A14" s="13" t="s">
        <v>7</v>
      </c>
      <c r="B14" s="13" t="s">
        <v>8</v>
      </c>
      <c r="C14" s="13" t="s">
        <v>9</v>
      </c>
      <c r="D14" s="14">
        <v>8221</v>
      </c>
      <c r="E14" s="15">
        <v>41721</v>
      </c>
      <c r="F14" s="15"/>
      <c r="G14" s="20"/>
      <c r="H14" s="24" t="s">
        <v>35</v>
      </c>
      <c r="I14" s="28">
        <f>SUMIFS(D:D,B:B,"петров",C:C,"центр")</f>
        <v>25030</v>
      </c>
      <c r="J14" s="23"/>
      <c r="K14" s="13"/>
      <c r="L14" s="13"/>
      <c r="M14" s="13"/>
      <c r="N14" s="13"/>
    </row>
    <row r="15" spans="1:14" ht="15" x14ac:dyDescent="0.25">
      <c r="A15" s="13" t="s">
        <v>31</v>
      </c>
      <c r="B15" s="13" t="s">
        <v>5</v>
      </c>
      <c r="C15" s="13" t="s">
        <v>6</v>
      </c>
      <c r="D15" s="14">
        <v>8471</v>
      </c>
      <c r="E15" s="15">
        <v>41693</v>
      </c>
      <c r="F15" s="15"/>
      <c r="G15" s="20"/>
      <c r="H15" s="21"/>
      <c r="I15" s="21"/>
      <c r="J15" s="23"/>
      <c r="K15" s="13"/>
      <c r="L15" s="13"/>
      <c r="M15" s="13"/>
      <c r="N15" s="13"/>
    </row>
    <row r="16" spans="1:14" ht="15" x14ac:dyDescent="0.25">
      <c r="A16" s="13" t="s">
        <v>4</v>
      </c>
      <c r="B16" s="13" t="s">
        <v>5</v>
      </c>
      <c r="C16" s="13" t="s">
        <v>13</v>
      </c>
      <c r="D16" s="14">
        <v>6350</v>
      </c>
      <c r="E16" s="15">
        <v>41658</v>
      </c>
      <c r="F16" s="15"/>
      <c r="G16" s="20"/>
      <c r="H16" s="24" t="s">
        <v>34</v>
      </c>
      <c r="I16" s="28">
        <f>SUMIFS(D:D,E:E,"&gt;31.1.2014",E:E,"&lt;1.3.2014")</f>
        <v>56697</v>
      </c>
      <c r="J16" s="23"/>
      <c r="K16" s="13"/>
      <c r="L16" s="13"/>
      <c r="M16" s="13"/>
      <c r="N16" s="13"/>
    </row>
    <row r="17" spans="1:14" ht="15.75" thickBot="1" x14ac:dyDescent="0.3">
      <c r="A17" s="13" t="s">
        <v>30</v>
      </c>
      <c r="B17" s="13" t="s">
        <v>15</v>
      </c>
      <c r="C17" s="13" t="s">
        <v>9</v>
      </c>
      <c r="D17" s="14">
        <v>5888</v>
      </c>
      <c r="E17" s="15">
        <v>41709</v>
      </c>
      <c r="F17" s="15"/>
      <c r="G17" s="25"/>
      <c r="H17" s="26"/>
      <c r="I17" s="26"/>
      <c r="J17" s="27"/>
      <c r="K17" s="13"/>
      <c r="L17" s="13"/>
      <c r="M17" s="13"/>
      <c r="N17" s="13"/>
    </row>
    <row r="18" spans="1:14" ht="15" x14ac:dyDescent="0.25">
      <c r="A18" s="13" t="s">
        <v>7</v>
      </c>
      <c r="B18" s="13" t="s">
        <v>8</v>
      </c>
      <c r="C18" s="13" t="s">
        <v>9</v>
      </c>
      <c r="D18" s="14">
        <v>4558</v>
      </c>
      <c r="E18" s="15">
        <v>41690</v>
      </c>
      <c r="F18" s="15"/>
      <c r="G18" s="17"/>
      <c r="H18" s="18"/>
      <c r="I18" s="18"/>
      <c r="J18" s="19"/>
      <c r="K18" s="13"/>
      <c r="L18" s="13"/>
      <c r="M18" s="13"/>
      <c r="N18" s="13"/>
    </row>
    <row r="19" spans="1:14" ht="15" x14ac:dyDescent="0.25">
      <c r="A19" s="13" t="s">
        <v>4</v>
      </c>
      <c r="B19" s="13" t="s">
        <v>5</v>
      </c>
      <c r="C19" s="13" t="s">
        <v>9</v>
      </c>
      <c r="D19" s="14">
        <v>9253</v>
      </c>
      <c r="E19" s="15">
        <v>41698</v>
      </c>
      <c r="F19" s="15"/>
      <c r="G19" s="20"/>
      <c r="H19" s="21" t="s">
        <v>36</v>
      </c>
      <c r="I19" s="29">
        <f>AVERAGEIF(A:A,"рамстор",D:D)</f>
        <v>8094.7142857142853</v>
      </c>
      <c r="J19" s="23"/>
      <c r="K19" s="13"/>
      <c r="L19" s="13"/>
      <c r="M19" s="13"/>
      <c r="N19" s="13"/>
    </row>
    <row r="20" spans="1:14" ht="15" x14ac:dyDescent="0.25">
      <c r="A20" s="13" t="s">
        <v>4</v>
      </c>
      <c r="B20" s="13" t="s">
        <v>16</v>
      </c>
      <c r="C20" s="13" t="s">
        <v>6</v>
      </c>
      <c r="D20" s="14">
        <v>8367</v>
      </c>
      <c r="E20" s="15">
        <v>41654</v>
      </c>
      <c r="F20" s="15"/>
      <c r="G20" s="20"/>
      <c r="H20" s="21"/>
      <c r="I20" s="21"/>
      <c r="J20" s="23"/>
      <c r="K20" s="13"/>
      <c r="L20" s="13"/>
      <c r="M20" s="13"/>
      <c r="N20" s="13"/>
    </row>
    <row r="21" spans="1:14" ht="15" x14ac:dyDescent="0.25">
      <c r="A21" s="13" t="s">
        <v>29</v>
      </c>
      <c r="B21" s="13" t="s">
        <v>8</v>
      </c>
      <c r="C21" s="13" t="s">
        <v>9</v>
      </c>
      <c r="D21" s="14">
        <v>9498</v>
      </c>
      <c r="E21" s="15">
        <v>41708</v>
      </c>
      <c r="F21" s="15"/>
      <c r="G21" s="20"/>
      <c r="H21" s="21" t="s">
        <v>37</v>
      </c>
      <c r="I21" s="29">
        <f>AVERAGEIFS(D:D,B:B,"григорьев",C:C,"центр")</f>
        <v>6786</v>
      </c>
      <c r="J21" s="23"/>
      <c r="K21" s="13"/>
      <c r="L21" s="13"/>
      <c r="M21" s="13"/>
      <c r="N21" s="13"/>
    </row>
    <row r="22" spans="1:14" ht="15.75" thickBot="1" x14ac:dyDescent="0.3">
      <c r="A22" s="13" t="s">
        <v>10</v>
      </c>
      <c r="B22" s="13" t="s">
        <v>8</v>
      </c>
      <c r="C22" s="13" t="s">
        <v>6</v>
      </c>
      <c r="D22" s="14">
        <v>8499</v>
      </c>
      <c r="E22" s="15">
        <v>41657</v>
      </c>
      <c r="F22" s="15"/>
      <c r="G22" s="25"/>
      <c r="H22" s="26"/>
      <c r="I22" s="26"/>
      <c r="J22" s="27"/>
      <c r="K22" s="13"/>
      <c r="L22" s="13"/>
      <c r="M22" s="13"/>
      <c r="N22" s="13"/>
    </row>
  </sheetData>
  <autoFilter ref="A1:E2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6"/>
  <sheetViews>
    <sheetView workbookViewId="0">
      <selection activeCell="F7" sqref="F7"/>
    </sheetView>
  </sheetViews>
  <sheetFormatPr defaultRowHeight="15" x14ac:dyDescent="0.25"/>
  <cols>
    <col min="1" max="1" width="12.28515625" style="13" customWidth="1"/>
    <col min="2" max="2" width="14" style="13" customWidth="1"/>
    <col min="3" max="3" width="10.42578125" style="13" customWidth="1"/>
    <col min="4" max="4" width="12.7109375" style="13" customWidth="1"/>
    <col min="5" max="5" width="9.140625" style="13"/>
    <col min="6" max="6" width="10.7109375" style="13" customWidth="1"/>
    <col min="7" max="7" width="12" style="13" customWidth="1"/>
    <col min="8" max="16384" width="9.140625" style="13"/>
  </cols>
  <sheetData>
    <row r="1" spans="1:7" ht="45" x14ac:dyDescent="0.25">
      <c r="A1" s="32" t="s">
        <v>0</v>
      </c>
      <c r="B1" s="33" t="s">
        <v>1</v>
      </c>
      <c r="C1" s="32" t="s">
        <v>2</v>
      </c>
      <c r="D1" s="33" t="s">
        <v>3</v>
      </c>
      <c r="F1" s="34" t="s">
        <v>0</v>
      </c>
      <c r="G1" s="35" t="s">
        <v>1</v>
      </c>
    </row>
    <row r="2" spans="1:7" x14ac:dyDescent="0.25">
      <c r="A2" s="36" t="s">
        <v>4</v>
      </c>
      <c r="B2" s="36" t="s">
        <v>5</v>
      </c>
      <c r="C2" s="36" t="s">
        <v>6</v>
      </c>
      <c r="D2" s="37">
        <v>7957</v>
      </c>
      <c r="F2" s="36" t="s">
        <v>7</v>
      </c>
      <c r="G2" s="36" t="s">
        <v>8</v>
      </c>
    </row>
    <row r="3" spans="1:7" x14ac:dyDescent="0.25">
      <c r="A3" s="36" t="s">
        <v>4</v>
      </c>
      <c r="B3" s="36" t="s">
        <v>5</v>
      </c>
      <c r="C3" s="36" t="s">
        <v>6</v>
      </c>
      <c r="D3" s="37">
        <v>5914</v>
      </c>
    </row>
    <row r="4" spans="1:7" x14ac:dyDescent="0.25">
      <c r="A4" s="36" t="s">
        <v>7</v>
      </c>
      <c r="B4" s="36" t="s">
        <v>8</v>
      </c>
      <c r="C4" s="36" t="s">
        <v>9</v>
      </c>
      <c r="D4" s="37">
        <v>4813</v>
      </c>
    </row>
    <row r="5" spans="1:7" x14ac:dyDescent="0.25">
      <c r="A5" s="36" t="s">
        <v>7</v>
      </c>
      <c r="B5" s="36" t="s">
        <v>8</v>
      </c>
      <c r="C5" s="36" t="s">
        <v>9</v>
      </c>
      <c r="D5" s="37">
        <v>4867</v>
      </c>
    </row>
    <row r="6" spans="1:7" x14ac:dyDescent="0.25">
      <c r="A6" s="36" t="s">
        <v>10</v>
      </c>
      <c r="B6" s="36" t="s">
        <v>8</v>
      </c>
      <c r="C6" s="36" t="s">
        <v>9</v>
      </c>
      <c r="D6" s="37">
        <v>5263</v>
      </c>
    </row>
    <row r="7" spans="1:7" x14ac:dyDescent="0.25">
      <c r="A7" s="36" t="s">
        <v>4</v>
      </c>
      <c r="B7" s="36" t="s">
        <v>5</v>
      </c>
      <c r="C7" s="36" t="s">
        <v>6</v>
      </c>
      <c r="D7" s="37">
        <v>8959</v>
      </c>
      <c r="F7" s="38">
        <f>DSUM(A1:D26,D1,F1:G2)</f>
        <v>28208</v>
      </c>
    </row>
    <row r="8" spans="1:7" x14ac:dyDescent="0.25">
      <c r="A8" s="36" t="s">
        <v>11</v>
      </c>
      <c r="B8" s="36" t="s">
        <v>12</v>
      </c>
      <c r="C8" s="36" t="s">
        <v>13</v>
      </c>
      <c r="D8" s="37">
        <v>5539</v>
      </c>
    </row>
    <row r="9" spans="1:7" x14ac:dyDescent="0.25">
      <c r="A9" s="36" t="s">
        <v>4</v>
      </c>
      <c r="B9" s="36" t="s">
        <v>5</v>
      </c>
      <c r="C9" s="36" t="s">
        <v>6</v>
      </c>
      <c r="D9" s="37">
        <v>9863</v>
      </c>
    </row>
    <row r="10" spans="1:7" x14ac:dyDescent="0.25">
      <c r="A10" s="36" t="s">
        <v>11</v>
      </c>
      <c r="B10" s="36" t="s">
        <v>12</v>
      </c>
      <c r="C10" s="36" t="s">
        <v>13</v>
      </c>
      <c r="D10" s="37">
        <v>5510</v>
      </c>
    </row>
    <row r="11" spans="1:7" x14ac:dyDescent="0.25">
      <c r="A11" s="36" t="s">
        <v>10</v>
      </c>
      <c r="B11" s="36" t="s">
        <v>14</v>
      </c>
      <c r="C11" s="36" t="s">
        <v>9</v>
      </c>
      <c r="D11" s="37">
        <v>6272</v>
      </c>
    </row>
    <row r="12" spans="1:7" x14ac:dyDescent="0.25">
      <c r="A12" s="36" t="s">
        <v>7</v>
      </c>
      <c r="B12" s="36" t="s">
        <v>14</v>
      </c>
      <c r="C12" s="36" t="s">
        <v>9</v>
      </c>
      <c r="D12" s="37">
        <v>7189</v>
      </c>
    </row>
    <row r="13" spans="1:7" x14ac:dyDescent="0.25">
      <c r="A13" s="36" t="s">
        <v>10</v>
      </c>
      <c r="B13" s="36" t="s">
        <v>14</v>
      </c>
      <c r="C13" s="36" t="s">
        <v>9</v>
      </c>
      <c r="D13" s="37">
        <v>4895</v>
      </c>
    </row>
    <row r="14" spans="1:7" x14ac:dyDescent="0.25">
      <c r="A14" s="36" t="s">
        <v>7</v>
      </c>
      <c r="B14" s="36" t="s">
        <v>8</v>
      </c>
      <c r="C14" s="36" t="s">
        <v>9</v>
      </c>
      <c r="D14" s="37">
        <v>8221</v>
      </c>
    </row>
    <row r="15" spans="1:7" x14ac:dyDescent="0.25">
      <c r="A15" s="36" t="s">
        <v>4</v>
      </c>
      <c r="B15" s="36" t="s">
        <v>5</v>
      </c>
      <c r="C15" s="36" t="s">
        <v>6</v>
      </c>
      <c r="D15" s="37">
        <v>8471</v>
      </c>
    </row>
    <row r="16" spans="1:7" x14ac:dyDescent="0.25">
      <c r="A16" s="36" t="s">
        <v>4</v>
      </c>
      <c r="B16" s="36" t="s">
        <v>5</v>
      </c>
      <c r="C16" s="36" t="s">
        <v>6</v>
      </c>
      <c r="D16" s="37">
        <v>6350</v>
      </c>
    </row>
    <row r="17" spans="1:4" x14ac:dyDescent="0.25">
      <c r="A17" s="36" t="s">
        <v>11</v>
      </c>
      <c r="B17" s="36" t="s">
        <v>15</v>
      </c>
      <c r="C17" s="36" t="s">
        <v>13</v>
      </c>
      <c r="D17" s="37">
        <v>5888</v>
      </c>
    </row>
    <row r="18" spans="1:4" x14ac:dyDescent="0.25">
      <c r="A18" s="36" t="s">
        <v>7</v>
      </c>
      <c r="B18" s="36" t="s">
        <v>8</v>
      </c>
      <c r="C18" s="36" t="s">
        <v>9</v>
      </c>
      <c r="D18" s="37">
        <v>4558</v>
      </c>
    </row>
    <row r="19" spans="1:4" x14ac:dyDescent="0.25">
      <c r="A19" s="36" t="s">
        <v>4</v>
      </c>
      <c r="B19" s="36" t="s">
        <v>5</v>
      </c>
      <c r="C19" s="36" t="s">
        <v>6</v>
      </c>
      <c r="D19" s="37">
        <v>9253</v>
      </c>
    </row>
    <row r="20" spans="1:4" x14ac:dyDescent="0.25">
      <c r="A20" s="36" t="s">
        <v>4</v>
      </c>
      <c r="B20" s="36" t="s">
        <v>16</v>
      </c>
      <c r="C20" s="36" t="s">
        <v>6</v>
      </c>
      <c r="D20" s="37">
        <v>8367</v>
      </c>
    </row>
    <row r="21" spans="1:4" x14ac:dyDescent="0.25">
      <c r="A21" s="36" t="s">
        <v>10</v>
      </c>
      <c r="B21" s="36" t="s">
        <v>8</v>
      </c>
      <c r="C21" s="36" t="s">
        <v>9</v>
      </c>
      <c r="D21" s="37">
        <v>9498</v>
      </c>
    </row>
    <row r="22" spans="1:4" x14ac:dyDescent="0.25">
      <c r="A22" s="36" t="s">
        <v>10</v>
      </c>
      <c r="B22" s="36" t="s">
        <v>8</v>
      </c>
      <c r="C22" s="36" t="s">
        <v>9</v>
      </c>
      <c r="D22" s="37">
        <v>8499</v>
      </c>
    </row>
    <row r="23" spans="1:4" x14ac:dyDescent="0.25">
      <c r="A23" s="36" t="s">
        <v>10</v>
      </c>
      <c r="B23" s="36" t="s">
        <v>8</v>
      </c>
      <c r="C23" s="36" t="s">
        <v>9</v>
      </c>
      <c r="D23" s="37">
        <v>3880</v>
      </c>
    </row>
    <row r="24" spans="1:4" x14ac:dyDescent="0.25">
      <c r="A24" s="36" t="s">
        <v>4</v>
      </c>
      <c r="B24" s="36" t="s">
        <v>5</v>
      </c>
      <c r="C24" s="36" t="s">
        <v>6</v>
      </c>
      <c r="D24" s="37">
        <v>6888</v>
      </c>
    </row>
    <row r="25" spans="1:4" x14ac:dyDescent="0.25">
      <c r="A25" s="36" t="s">
        <v>11</v>
      </c>
      <c r="B25" s="36" t="s">
        <v>15</v>
      </c>
      <c r="C25" s="36" t="s">
        <v>13</v>
      </c>
      <c r="D25" s="37">
        <v>5465</v>
      </c>
    </row>
    <row r="26" spans="1:4" x14ac:dyDescent="0.25">
      <c r="A26" s="36" t="s">
        <v>7</v>
      </c>
      <c r="B26" s="36" t="s">
        <v>8</v>
      </c>
      <c r="C26" s="36" t="s">
        <v>9</v>
      </c>
      <c r="D26" s="37">
        <v>5749</v>
      </c>
    </row>
  </sheetData>
  <phoneticPr fontId="4" type="noConversion"/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I2" sqref="I2"/>
    </sheetView>
  </sheetViews>
  <sheetFormatPr defaultRowHeight="12.75" x14ac:dyDescent="0.2"/>
  <cols>
    <col min="1" max="4" width="11" customWidth="1"/>
  </cols>
  <sheetData>
    <row r="1" spans="1:9" ht="25.5" x14ac:dyDescent="0.2">
      <c r="A1" s="2" t="s">
        <v>0</v>
      </c>
      <c r="B1" s="3" t="s">
        <v>1</v>
      </c>
      <c r="C1" s="2" t="s">
        <v>2</v>
      </c>
      <c r="D1" s="10" t="s">
        <v>19</v>
      </c>
    </row>
    <row r="2" spans="1:9" x14ac:dyDescent="0.2">
      <c r="A2" s="4" t="s">
        <v>4</v>
      </c>
      <c r="B2" s="4" t="s">
        <v>5</v>
      </c>
      <c r="C2" s="4" t="s">
        <v>6</v>
      </c>
      <c r="D2" s="11">
        <v>7957</v>
      </c>
      <c r="F2" t="s">
        <v>20</v>
      </c>
      <c r="I2">
        <f>SUMIF(B2:B26,"Петров",D2:D26)</f>
        <v>63655</v>
      </c>
    </row>
    <row r="3" spans="1:9" x14ac:dyDescent="0.2">
      <c r="A3" s="4" t="s">
        <v>4</v>
      </c>
      <c r="B3" s="4" t="s">
        <v>5</v>
      </c>
      <c r="C3" s="4" t="s">
        <v>6</v>
      </c>
      <c r="D3" s="11">
        <v>5914</v>
      </c>
    </row>
    <row r="4" spans="1:9" x14ac:dyDescent="0.2">
      <c r="A4" s="4" t="s">
        <v>7</v>
      </c>
      <c r="B4" s="4" t="s">
        <v>8</v>
      </c>
      <c r="C4" s="4" t="s">
        <v>9</v>
      </c>
      <c r="D4" s="11">
        <v>4813</v>
      </c>
    </row>
    <row r="5" spans="1:9" x14ac:dyDescent="0.2">
      <c r="A5" s="4" t="s">
        <v>7</v>
      </c>
      <c r="B5" s="4" t="s">
        <v>8</v>
      </c>
      <c r="C5" s="4" t="s">
        <v>9</v>
      </c>
      <c r="D5" s="11">
        <v>4867</v>
      </c>
    </row>
    <row r="6" spans="1:9" x14ac:dyDescent="0.2">
      <c r="A6" s="4" t="s">
        <v>10</v>
      </c>
      <c r="B6" s="4" t="s">
        <v>8</v>
      </c>
      <c r="C6" s="4" t="s">
        <v>9</v>
      </c>
      <c r="D6" s="11">
        <v>5263</v>
      </c>
    </row>
    <row r="7" spans="1:9" x14ac:dyDescent="0.2">
      <c r="A7" s="4" t="s">
        <v>4</v>
      </c>
      <c r="B7" s="4" t="s">
        <v>5</v>
      </c>
      <c r="C7" s="4" t="s">
        <v>6</v>
      </c>
      <c r="D7" s="11">
        <v>8959</v>
      </c>
    </row>
    <row r="8" spans="1:9" x14ac:dyDescent="0.2">
      <c r="A8" s="4" t="s">
        <v>11</v>
      </c>
      <c r="B8" s="4" t="s">
        <v>12</v>
      </c>
      <c r="C8" s="4" t="s">
        <v>13</v>
      </c>
      <c r="D8" s="11">
        <v>5539</v>
      </c>
    </row>
    <row r="9" spans="1:9" x14ac:dyDescent="0.2">
      <c r="A9" s="4" t="s">
        <v>4</v>
      </c>
      <c r="B9" s="4" t="s">
        <v>5</v>
      </c>
      <c r="C9" s="4" t="s">
        <v>6</v>
      </c>
      <c r="D9" s="11">
        <v>9863</v>
      </c>
    </row>
    <row r="10" spans="1:9" x14ac:dyDescent="0.2">
      <c r="A10" s="4" t="s">
        <v>11</v>
      </c>
      <c r="B10" s="4" t="s">
        <v>12</v>
      </c>
      <c r="C10" s="4" t="s">
        <v>13</v>
      </c>
      <c r="D10" s="11">
        <v>5510</v>
      </c>
    </row>
    <row r="11" spans="1:9" x14ac:dyDescent="0.2">
      <c r="A11" s="4" t="s">
        <v>10</v>
      </c>
      <c r="B11" s="4" t="s">
        <v>14</v>
      </c>
      <c r="C11" s="4" t="s">
        <v>9</v>
      </c>
      <c r="D11" s="11">
        <v>6272</v>
      </c>
    </row>
    <row r="12" spans="1:9" x14ac:dyDescent="0.2">
      <c r="A12" s="4" t="s">
        <v>7</v>
      </c>
      <c r="B12" s="4" t="s">
        <v>14</v>
      </c>
      <c r="C12" s="4" t="s">
        <v>9</v>
      </c>
      <c r="D12" s="11">
        <v>7189</v>
      </c>
    </row>
    <row r="13" spans="1:9" x14ac:dyDescent="0.2">
      <c r="A13" s="4" t="s">
        <v>10</v>
      </c>
      <c r="B13" s="4" t="s">
        <v>14</v>
      </c>
      <c r="C13" s="4" t="s">
        <v>9</v>
      </c>
      <c r="D13" s="11">
        <v>4895</v>
      </c>
    </row>
    <row r="14" spans="1:9" x14ac:dyDescent="0.2">
      <c r="A14" s="4" t="s">
        <v>7</v>
      </c>
      <c r="B14" s="4" t="s">
        <v>8</v>
      </c>
      <c r="C14" s="4" t="s">
        <v>9</v>
      </c>
      <c r="D14" s="11">
        <v>8221</v>
      </c>
    </row>
    <row r="15" spans="1:9" x14ac:dyDescent="0.2">
      <c r="A15" s="4" t="s">
        <v>4</v>
      </c>
      <c r="B15" s="4" t="s">
        <v>5</v>
      </c>
      <c r="C15" s="4" t="s">
        <v>6</v>
      </c>
      <c r="D15" s="11">
        <v>8471</v>
      </c>
    </row>
    <row r="16" spans="1:9" x14ac:dyDescent="0.2">
      <c r="A16" s="4" t="s">
        <v>4</v>
      </c>
      <c r="B16" s="4" t="s">
        <v>5</v>
      </c>
      <c r="C16" s="4" t="s">
        <v>6</v>
      </c>
      <c r="D16" s="11">
        <v>6350</v>
      </c>
    </row>
    <row r="17" spans="1:4" x14ac:dyDescent="0.2">
      <c r="A17" s="4" t="s">
        <v>11</v>
      </c>
      <c r="B17" s="4" t="s">
        <v>15</v>
      </c>
      <c r="C17" s="4" t="s">
        <v>13</v>
      </c>
      <c r="D17" s="11">
        <v>5888</v>
      </c>
    </row>
    <row r="18" spans="1:4" x14ac:dyDescent="0.2">
      <c r="A18" s="4" t="s">
        <v>7</v>
      </c>
      <c r="B18" s="4" t="s">
        <v>8</v>
      </c>
      <c r="C18" s="4" t="s">
        <v>9</v>
      </c>
      <c r="D18" s="11">
        <v>4558</v>
      </c>
    </row>
    <row r="19" spans="1:4" x14ac:dyDescent="0.2">
      <c r="A19" s="4" t="s">
        <v>4</v>
      </c>
      <c r="B19" s="4" t="s">
        <v>5</v>
      </c>
      <c r="C19" s="4" t="s">
        <v>6</v>
      </c>
      <c r="D19" s="11">
        <v>9253</v>
      </c>
    </row>
    <row r="20" spans="1:4" x14ac:dyDescent="0.2">
      <c r="A20" s="4" t="s">
        <v>4</v>
      </c>
      <c r="B20" s="4" t="s">
        <v>16</v>
      </c>
      <c r="C20" s="4" t="s">
        <v>6</v>
      </c>
      <c r="D20" s="11">
        <v>8367</v>
      </c>
    </row>
    <row r="21" spans="1:4" x14ac:dyDescent="0.2">
      <c r="A21" s="4" t="s">
        <v>10</v>
      </c>
      <c r="B21" s="4" t="s">
        <v>8</v>
      </c>
      <c r="C21" s="4" t="s">
        <v>9</v>
      </c>
      <c r="D21" s="11">
        <v>9498</v>
      </c>
    </row>
    <row r="22" spans="1:4" x14ac:dyDescent="0.2">
      <c r="A22" s="4" t="s">
        <v>10</v>
      </c>
      <c r="B22" s="4" t="s">
        <v>8</v>
      </c>
      <c r="C22" s="4" t="s">
        <v>9</v>
      </c>
      <c r="D22" s="11">
        <v>8499</v>
      </c>
    </row>
    <row r="23" spans="1:4" x14ac:dyDescent="0.2">
      <c r="A23" s="4" t="s">
        <v>10</v>
      </c>
      <c r="B23" s="4" t="s">
        <v>8</v>
      </c>
      <c r="C23" s="4" t="s">
        <v>9</v>
      </c>
      <c r="D23" s="11">
        <v>3880</v>
      </c>
    </row>
    <row r="24" spans="1:4" x14ac:dyDescent="0.2">
      <c r="A24" s="4" t="s">
        <v>4</v>
      </c>
      <c r="B24" s="4" t="s">
        <v>5</v>
      </c>
      <c r="C24" s="4" t="s">
        <v>6</v>
      </c>
      <c r="D24" s="11">
        <v>6888</v>
      </c>
    </row>
    <row r="25" spans="1:4" x14ac:dyDescent="0.2">
      <c r="A25" s="4" t="s">
        <v>11</v>
      </c>
      <c r="B25" s="4" t="s">
        <v>15</v>
      </c>
      <c r="C25" s="4" t="s">
        <v>13</v>
      </c>
      <c r="D25" s="11">
        <v>5465</v>
      </c>
    </row>
    <row r="26" spans="1:4" x14ac:dyDescent="0.2">
      <c r="A26" s="4" t="s">
        <v>7</v>
      </c>
      <c r="B26" s="4" t="s">
        <v>8</v>
      </c>
      <c r="C26" s="4" t="s">
        <v>9</v>
      </c>
      <c r="D26" s="11">
        <v>5749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I1" sqref="I1"/>
    </sheetView>
  </sheetViews>
  <sheetFormatPr defaultRowHeight="12.75" x14ac:dyDescent="0.2"/>
  <cols>
    <col min="1" max="4" width="11" customWidth="1"/>
  </cols>
  <sheetData>
    <row r="1" spans="1:9" ht="25.5" x14ac:dyDescent="0.2">
      <c r="A1" s="2" t="s">
        <v>0</v>
      </c>
      <c r="B1" s="3" t="s">
        <v>1</v>
      </c>
      <c r="C1" s="2" t="s">
        <v>2</v>
      </c>
      <c r="D1" s="10" t="s">
        <v>19</v>
      </c>
      <c r="F1" s="12" t="s">
        <v>21</v>
      </c>
      <c r="G1" s="12"/>
      <c r="H1" s="12"/>
      <c r="I1">
        <f>SUMIFS(D2:D26,B2:B26,"Григорьев",A2:A26,"Копейка")</f>
        <v>28208</v>
      </c>
    </row>
    <row r="2" spans="1:9" x14ac:dyDescent="0.2">
      <c r="A2" s="4" t="s">
        <v>4</v>
      </c>
      <c r="B2" s="4" t="s">
        <v>5</v>
      </c>
      <c r="C2" s="4" t="s">
        <v>6</v>
      </c>
      <c r="D2" s="11">
        <v>7957</v>
      </c>
    </row>
    <row r="3" spans="1:9" x14ac:dyDescent="0.2">
      <c r="A3" s="4" t="s">
        <v>4</v>
      </c>
      <c r="B3" s="4" t="s">
        <v>5</v>
      </c>
      <c r="C3" s="4" t="s">
        <v>6</v>
      </c>
      <c r="D3" s="11">
        <v>5914</v>
      </c>
    </row>
    <row r="4" spans="1:9" x14ac:dyDescent="0.2">
      <c r="A4" s="4" t="s">
        <v>7</v>
      </c>
      <c r="B4" s="4" t="s">
        <v>8</v>
      </c>
      <c r="C4" s="4" t="s">
        <v>9</v>
      </c>
      <c r="D4" s="11">
        <v>4813</v>
      </c>
    </row>
    <row r="5" spans="1:9" x14ac:dyDescent="0.2">
      <c r="A5" s="4" t="s">
        <v>7</v>
      </c>
      <c r="B5" s="4" t="s">
        <v>8</v>
      </c>
      <c r="C5" s="4" t="s">
        <v>9</v>
      </c>
      <c r="D5" s="11">
        <v>4867</v>
      </c>
    </row>
    <row r="6" spans="1:9" x14ac:dyDescent="0.2">
      <c r="A6" s="4" t="s">
        <v>10</v>
      </c>
      <c r="B6" s="4" t="s">
        <v>8</v>
      </c>
      <c r="C6" s="4" t="s">
        <v>9</v>
      </c>
      <c r="D6" s="11">
        <v>5263</v>
      </c>
    </row>
    <row r="7" spans="1:9" x14ac:dyDescent="0.2">
      <c r="A7" s="4" t="s">
        <v>4</v>
      </c>
      <c r="B7" s="4" t="s">
        <v>5</v>
      </c>
      <c r="C7" s="4" t="s">
        <v>6</v>
      </c>
      <c r="D7" s="11">
        <v>8959</v>
      </c>
    </row>
    <row r="8" spans="1:9" x14ac:dyDescent="0.2">
      <c r="A8" s="4" t="s">
        <v>11</v>
      </c>
      <c r="B8" s="4" t="s">
        <v>12</v>
      </c>
      <c r="C8" s="4" t="s">
        <v>13</v>
      </c>
      <c r="D8" s="11">
        <v>5539</v>
      </c>
    </row>
    <row r="9" spans="1:9" x14ac:dyDescent="0.2">
      <c r="A9" s="4" t="s">
        <v>4</v>
      </c>
      <c r="B9" s="4" t="s">
        <v>5</v>
      </c>
      <c r="C9" s="4" t="s">
        <v>6</v>
      </c>
      <c r="D9" s="11">
        <v>9863</v>
      </c>
    </row>
    <row r="10" spans="1:9" x14ac:dyDescent="0.2">
      <c r="A10" s="4" t="s">
        <v>11</v>
      </c>
      <c r="B10" s="4" t="s">
        <v>12</v>
      </c>
      <c r="C10" s="4" t="s">
        <v>13</v>
      </c>
      <c r="D10" s="11">
        <v>5510</v>
      </c>
    </row>
    <row r="11" spans="1:9" x14ac:dyDescent="0.2">
      <c r="A11" s="4" t="s">
        <v>10</v>
      </c>
      <c r="B11" s="4" t="s">
        <v>14</v>
      </c>
      <c r="C11" s="4" t="s">
        <v>9</v>
      </c>
      <c r="D11" s="11">
        <v>6272</v>
      </c>
    </row>
    <row r="12" spans="1:9" x14ac:dyDescent="0.2">
      <c r="A12" s="4" t="s">
        <v>7</v>
      </c>
      <c r="B12" s="4" t="s">
        <v>14</v>
      </c>
      <c r="C12" s="4" t="s">
        <v>9</v>
      </c>
      <c r="D12" s="11">
        <v>7189</v>
      </c>
    </row>
    <row r="13" spans="1:9" x14ac:dyDescent="0.2">
      <c r="A13" s="4" t="s">
        <v>10</v>
      </c>
      <c r="B13" s="4" t="s">
        <v>14</v>
      </c>
      <c r="C13" s="4" t="s">
        <v>9</v>
      </c>
      <c r="D13" s="11">
        <v>4895</v>
      </c>
    </row>
    <row r="14" spans="1:9" x14ac:dyDescent="0.2">
      <c r="A14" s="4" t="s">
        <v>7</v>
      </c>
      <c r="B14" s="4" t="s">
        <v>8</v>
      </c>
      <c r="C14" s="4" t="s">
        <v>9</v>
      </c>
      <c r="D14" s="11">
        <v>8221</v>
      </c>
    </row>
    <row r="15" spans="1:9" x14ac:dyDescent="0.2">
      <c r="A15" s="4" t="s">
        <v>4</v>
      </c>
      <c r="B15" s="4" t="s">
        <v>5</v>
      </c>
      <c r="C15" s="4" t="s">
        <v>6</v>
      </c>
      <c r="D15" s="11">
        <v>8471</v>
      </c>
    </row>
    <row r="16" spans="1:9" x14ac:dyDescent="0.2">
      <c r="A16" s="4" t="s">
        <v>4</v>
      </c>
      <c r="B16" s="4" t="s">
        <v>5</v>
      </c>
      <c r="C16" s="4" t="s">
        <v>6</v>
      </c>
      <c r="D16" s="11">
        <v>6350</v>
      </c>
    </row>
    <row r="17" spans="1:4" x14ac:dyDescent="0.2">
      <c r="A17" s="4" t="s">
        <v>11</v>
      </c>
      <c r="B17" s="4" t="s">
        <v>15</v>
      </c>
      <c r="C17" s="4" t="s">
        <v>13</v>
      </c>
      <c r="D17" s="11">
        <v>5888</v>
      </c>
    </row>
    <row r="18" spans="1:4" x14ac:dyDescent="0.2">
      <c r="A18" s="4" t="s">
        <v>7</v>
      </c>
      <c r="B18" s="4" t="s">
        <v>8</v>
      </c>
      <c r="C18" s="4" t="s">
        <v>9</v>
      </c>
      <c r="D18" s="11">
        <v>4558</v>
      </c>
    </row>
    <row r="19" spans="1:4" x14ac:dyDescent="0.2">
      <c r="A19" s="4" t="s">
        <v>4</v>
      </c>
      <c r="B19" s="4" t="s">
        <v>5</v>
      </c>
      <c r="C19" s="4" t="s">
        <v>6</v>
      </c>
      <c r="D19" s="11">
        <v>9253</v>
      </c>
    </row>
    <row r="20" spans="1:4" x14ac:dyDescent="0.2">
      <c r="A20" s="4" t="s">
        <v>4</v>
      </c>
      <c r="B20" s="4" t="s">
        <v>16</v>
      </c>
      <c r="C20" s="4" t="s">
        <v>6</v>
      </c>
      <c r="D20" s="11">
        <v>8367</v>
      </c>
    </row>
    <row r="21" spans="1:4" x14ac:dyDescent="0.2">
      <c r="A21" s="4" t="s">
        <v>10</v>
      </c>
      <c r="B21" s="4" t="s">
        <v>8</v>
      </c>
      <c r="C21" s="4" t="s">
        <v>9</v>
      </c>
      <c r="D21" s="11">
        <v>9498</v>
      </c>
    </row>
    <row r="22" spans="1:4" x14ac:dyDescent="0.2">
      <c r="A22" s="4" t="s">
        <v>10</v>
      </c>
      <c r="B22" s="4" t="s">
        <v>8</v>
      </c>
      <c r="C22" s="4" t="s">
        <v>9</v>
      </c>
      <c r="D22" s="11">
        <v>8499</v>
      </c>
    </row>
    <row r="23" spans="1:4" x14ac:dyDescent="0.2">
      <c r="A23" s="4" t="s">
        <v>10</v>
      </c>
      <c r="B23" s="4" t="s">
        <v>8</v>
      </c>
      <c r="C23" s="4" t="s">
        <v>9</v>
      </c>
      <c r="D23" s="11">
        <v>3880</v>
      </c>
    </row>
    <row r="24" spans="1:4" x14ac:dyDescent="0.2">
      <c r="A24" s="4" t="s">
        <v>4</v>
      </c>
      <c r="B24" s="4" t="s">
        <v>5</v>
      </c>
      <c r="C24" s="4" t="s">
        <v>6</v>
      </c>
      <c r="D24" s="11">
        <v>6888</v>
      </c>
    </row>
    <row r="25" spans="1:4" x14ac:dyDescent="0.2">
      <c r="A25" s="4" t="s">
        <v>11</v>
      </c>
      <c r="B25" s="4" t="s">
        <v>15</v>
      </c>
      <c r="C25" s="4" t="s">
        <v>13</v>
      </c>
      <c r="D25" s="11">
        <v>5465</v>
      </c>
    </row>
    <row r="26" spans="1:4" x14ac:dyDescent="0.2">
      <c r="A26" s="4" t="s">
        <v>7</v>
      </c>
      <c r="B26" s="4" t="s">
        <v>8</v>
      </c>
      <c r="C26" s="4" t="s">
        <v>9</v>
      </c>
      <c r="D26" s="11">
        <v>5749</v>
      </c>
    </row>
  </sheetData>
  <mergeCells count="1">
    <mergeCell ref="F1:H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7"/>
  <sheetViews>
    <sheetView workbookViewId="0">
      <selection activeCell="E2" sqref="E2"/>
    </sheetView>
  </sheetViews>
  <sheetFormatPr defaultRowHeight="12.75" x14ac:dyDescent="0.2"/>
  <cols>
    <col min="1" max="1" width="10.42578125" customWidth="1"/>
    <col min="2" max="2" width="10.7109375" customWidth="1"/>
    <col min="3" max="3" width="8" customWidth="1"/>
    <col min="4" max="4" width="11.85546875" customWidth="1"/>
    <col min="5" max="5" width="11.140625" customWidth="1"/>
    <col min="6" max="6" width="14.140625" customWidth="1"/>
  </cols>
  <sheetData>
    <row r="1" spans="1:6" ht="33" customHeight="1" x14ac:dyDescent="0.2">
      <c r="A1" s="2" t="s">
        <v>0</v>
      </c>
      <c r="B1" s="3" t="s">
        <v>1</v>
      </c>
      <c r="C1" s="2" t="s">
        <v>2</v>
      </c>
      <c r="D1" s="3" t="s">
        <v>3</v>
      </c>
      <c r="E1" s="6" t="s">
        <v>18</v>
      </c>
      <c r="F1" s="7" t="s">
        <v>17</v>
      </c>
    </row>
    <row r="2" spans="1:6" x14ac:dyDescent="0.2">
      <c r="A2" s="4" t="s">
        <v>4</v>
      </c>
      <c r="B2" s="4" t="s">
        <v>5</v>
      </c>
      <c r="C2" s="4" t="s">
        <v>6</v>
      </c>
      <c r="D2" s="5">
        <v>7957</v>
      </c>
      <c r="E2">
        <f>(A2="Копейка")*(B2="Григорьев")</f>
        <v>0</v>
      </c>
      <c r="F2" s="1">
        <f>D2*E2</f>
        <v>0</v>
      </c>
    </row>
    <row r="3" spans="1:6" x14ac:dyDescent="0.2">
      <c r="A3" s="4" t="s">
        <v>4</v>
      </c>
      <c r="B3" s="4" t="s">
        <v>5</v>
      </c>
      <c r="C3" s="4" t="s">
        <v>6</v>
      </c>
      <c r="D3" s="5">
        <v>5914</v>
      </c>
      <c r="E3">
        <f t="shared" ref="E3:E26" si="0">(A3="Копейка")*(B3="Григорьев")</f>
        <v>0</v>
      </c>
      <c r="F3" s="1">
        <f t="shared" ref="F3:F26" si="1">D3*E3</f>
        <v>0</v>
      </c>
    </row>
    <row r="4" spans="1:6" x14ac:dyDescent="0.2">
      <c r="A4" s="4" t="s">
        <v>7</v>
      </c>
      <c r="B4" s="4" t="s">
        <v>8</v>
      </c>
      <c r="C4" s="4" t="s">
        <v>9</v>
      </c>
      <c r="D4" s="5">
        <v>4813</v>
      </c>
      <c r="E4">
        <f t="shared" si="0"/>
        <v>1</v>
      </c>
      <c r="F4" s="1">
        <f t="shared" si="1"/>
        <v>4813</v>
      </c>
    </row>
    <row r="5" spans="1:6" x14ac:dyDescent="0.2">
      <c r="A5" s="4" t="s">
        <v>7</v>
      </c>
      <c r="B5" s="4" t="s">
        <v>8</v>
      </c>
      <c r="C5" s="4" t="s">
        <v>9</v>
      </c>
      <c r="D5" s="5">
        <v>4867</v>
      </c>
      <c r="E5">
        <f t="shared" si="0"/>
        <v>1</v>
      </c>
      <c r="F5" s="1">
        <f t="shared" si="1"/>
        <v>4867</v>
      </c>
    </row>
    <row r="6" spans="1:6" x14ac:dyDescent="0.2">
      <c r="A6" s="4" t="s">
        <v>10</v>
      </c>
      <c r="B6" s="4" t="s">
        <v>8</v>
      </c>
      <c r="C6" s="4" t="s">
        <v>9</v>
      </c>
      <c r="D6" s="5">
        <v>5263</v>
      </c>
      <c r="E6">
        <f t="shared" si="0"/>
        <v>0</v>
      </c>
      <c r="F6" s="1">
        <f t="shared" si="1"/>
        <v>0</v>
      </c>
    </row>
    <row r="7" spans="1:6" x14ac:dyDescent="0.2">
      <c r="A7" s="4" t="s">
        <v>4</v>
      </c>
      <c r="B7" s="4" t="s">
        <v>5</v>
      </c>
      <c r="C7" s="4" t="s">
        <v>6</v>
      </c>
      <c r="D7" s="5">
        <v>8959</v>
      </c>
      <c r="E7">
        <f t="shared" si="0"/>
        <v>0</v>
      </c>
      <c r="F7" s="1">
        <f t="shared" si="1"/>
        <v>0</v>
      </c>
    </row>
    <row r="8" spans="1:6" x14ac:dyDescent="0.2">
      <c r="A8" s="4" t="s">
        <v>11</v>
      </c>
      <c r="B8" s="4" t="s">
        <v>12</v>
      </c>
      <c r="C8" s="4" t="s">
        <v>13</v>
      </c>
      <c r="D8" s="5">
        <v>5539</v>
      </c>
      <c r="E8">
        <f t="shared" si="0"/>
        <v>0</v>
      </c>
      <c r="F8" s="1">
        <f t="shared" si="1"/>
        <v>0</v>
      </c>
    </row>
    <row r="9" spans="1:6" x14ac:dyDescent="0.2">
      <c r="A9" s="4" t="s">
        <v>4</v>
      </c>
      <c r="B9" s="4" t="s">
        <v>5</v>
      </c>
      <c r="C9" s="4" t="s">
        <v>6</v>
      </c>
      <c r="D9" s="5">
        <v>9863</v>
      </c>
      <c r="E9">
        <f t="shared" si="0"/>
        <v>0</v>
      </c>
      <c r="F9" s="1">
        <f t="shared" si="1"/>
        <v>0</v>
      </c>
    </row>
    <row r="10" spans="1:6" x14ac:dyDescent="0.2">
      <c r="A10" s="4" t="s">
        <v>11</v>
      </c>
      <c r="B10" s="4" t="s">
        <v>12</v>
      </c>
      <c r="C10" s="4" t="s">
        <v>13</v>
      </c>
      <c r="D10" s="5">
        <v>5510</v>
      </c>
      <c r="E10">
        <f t="shared" si="0"/>
        <v>0</v>
      </c>
      <c r="F10" s="1">
        <f t="shared" si="1"/>
        <v>0</v>
      </c>
    </row>
    <row r="11" spans="1:6" x14ac:dyDescent="0.2">
      <c r="A11" s="4" t="s">
        <v>10</v>
      </c>
      <c r="B11" s="4" t="s">
        <v>14</v>
      </c>
      <c r="C11" s="4" t="s">
        <v>9</v>
      </c>
      <c r="D11" s="5">
        <v>6272</v>
      </c>
      <c r="E11">
        <f t="shared" si="0"/>
        <v>0</v>
      </c>
      <c r="F11" s="1">
        <f t="shared" si="1"/>
        <v>0</v>
      </c>
    </row>
    <row r="12" spans="1:6" x14ac:dyDescent="0.2">
      <c r="A12" s="4" t="s">
        <v>7</v>
      </c>
      <c r="B12" s="4" t="s">
        <v>14</v>
      </c>
      <c r="C12" s="4" t="s">
        <v>9</v>
      </c>
      <c r="D12" s="5">
        <v>7189</v>
      </c>
      <c r="E12">
        <f t="shared" si="0"/>
        <v>0</v>
      </c>
      <c r="F12" s="1">
        <f t="shared" si="1"/>
        <v>0</v>
      </c>
    </row>
    <row r="13" spans="1:6" x14ac:dyDescent="0.2">
      <c r="A13" s="4" t="s">
        <v>10</v>
      </c>
      <c r="B13" s="4" t="s">
        <v>14</v>
      </c>
      <c r="C13" s="4" t="s">
        <v>9</v>
      </c>
      <c r="D13" s="5">
        <v>4895</v>
      </c>
      <c r="E13">
        <f t="shared" si="0"/>
        <v>0</v>
      </c>
      <c r="F13" s="1">
        <f t="shared" si="1"/>
        <v>0</v>
      </c>
    </row>
    <row r="14" spans="1:6" x14ac:dyDescent="0.2">
      <c r="A14" s="4" t="s">
        <v>7</v>
      </c>
      <c r="B14" s="4" t="s">
        <v>8</v>
      </c>
      <c r="C14" s="4" t="s">
        <v>9</v>
      </c>
      <c r="D14" s="5">
        <v>8221</v>
      </c>
      <c r="E14">
        <f t="shared" si="0"/>
        <v>1</v>
      </c>
      <c r="F14" s="1">
        <f t="shared" si="1"/>
        <v>8221</v>
      </c>
    </row>
    <row r="15" spans="1:6" x14ac:dyDescent="0.2">
      <c r="A15" s="4" t="s">
        <v>4</v>
      </c>
      <c r="B15" s="4" t="s">
        <v>5</v>
      </c>
      <c r="C15" s="4" t="s">
        <v>6</v>
      </c>
      <c r="D15" s="5">
        <v>8471</v>
      </c>
      <c r="E15">
        <f t="shared" si="0"/>
        <v>0</v>
      </c>
      <c r="F15" s="1">
        <f t="shared" si="1"/>
        <v>0</v>
      </c>
    </row>
    <row r="16" spans="1:6" x14ac:dyDescent="0.2">
      <c r="A16" s="4" t="s">
        <v>4</v>
      </c>
      <c r="B16" s="4" t="s">
        <v>5</v>
      </c>
      <c r="C16" s="4" t="s">
        <v>6</v>
      </c>
      <c r="D16" s="5">
        <v>6350</v>
      </c>
      <c r="E16">
        <f t="shared" si="0"/>
        <v>0</v>
      </c>
      <c r="F16" s="1">
        <f t="shared" si="1"/>
        <v>0</v>
      </c>
    </row>
    <row r="17" spans="1:6" x14ac:dyDescent="0.2">
      <c r="A17" s="4" t="s">
        <v>11</v>
      </c>
      <c r="B17" s="4" t="s">
        <v>15</v>
      </c>
      <c r="C17" s="4" t="s">
        <v>13</v>
      </c>
      <c r="D17" s="5">
        <v>5888</v>
      </c>
      <c r="E17">
        <f t="shared" si="0"/>
        <v>0</v>
      </c>
      <c r="F17" s="1">
        <f t="shared" si="1"/>
        <v>0</v>
      </c>
    </row>
    <row r="18" spans="1:6" x14ac:dyDescent="0.2">
      <c r="A18" s="4" t="s">
        <v>7</v>
      </c>
      <c r="B18" s="4" t="s">
        <v>8</v>
      </c>
      <c r="C18" s="4" t="s">
        <v>9</v>
      </c>
      <c r="D18" s="5">
        <v>4558</v>
      </c>
      <c r="E18">
        <f t="shared" si="0"/>
        <v>1</v>
      </c>
      <c r="F18" s="1">
        <f t="shared" si="1"/>
        <v>4558</v>
      </c>
    </row>
    <row r="19" spans="1:6" x14ac:dyDescent="0.2">
      <c r="A19" s="4" t="s">
        <v>4</v>
      </c>
      <c r="B19" s="4" t="s">
        <v>5</v>
      </c>
      <c r="C19" s="4" t="s">
        <v>6</v>
      </c>
      <c r="D19" s="5">
        <v>9253</v>
      </c>
      <c r="E19">
        <f t="shared" si="0"/>
        <v>0</v>
      </c>
      <c r="F19" s="1">
        <f t="shared" si="1"/>
        <v>0</v>
      </c>
    </row>
    <row r="20" spans="1:6" x14ac:dyDescent="0.2">
      <c r="A20" s="4" t="s">
        <v>4</v>
      </c>
      <c r="B20" s="4" t="s">
        <v>16</v>
      </c>
      <c r="C20" s="4" t="s">
        <v>6</v>
      </c>
      <c r="D20" s="5">
        <v>8367</v>
      </c>
      <c r="E20">
        <f t="shared" si="0"/>
        <v>0</v>
      </c>
      <c r="F20" s="1">
        <f t="shared" si="1"/>
        <v>0</v>
      </c>
    </row>
    <row r="21" spans="1:6" x14ac:dyDescent="0.2">
      <c r="A21" s="4" t="s">
        <v>10</v>
      </c>
      <c r="B21" s="4" t="s">
        <v>8</v>
      </c>
      <c r="C21" s="4" t="s">
        <v>9</v>
      </c>
      <c r="D21" s="5">
        <v>9498</v>
      </c>
      <c r="E21">
        <f t="shared" si="0"/>
        <v>0</v>
      </c>
      <c r="F21" s="1">
        <f t="shared" si="1"/>
        <v>0</v>
      </c>
    </row>
    <row r="22" spans="1:6" x14ac:dyDescent="0.2">
      <c r="A22" s="4" t="s">
        <v>10</v>
      </c>
      <c r="B22" s="4" t="s">
        <v>8</v>
      </c>
      <c r="C22" s="4" t="s">
        <v>9</v>
      </c>
      <c r="D22" s="5">
        <v>8499</v>
      </c>
      <c r="E22">
        <f t="shared" si="0"/>
        <v>0</v>
      </c>
      <c r="F22" s="1">
        <f t="shared" si="1"/>
        <v>0</v>
      </c>
    </row>
    <row r="23" spans="1:6" x14ac:dyDescent="0.2">
      <c r="A23" s="4" t="s">
        <v>10</v>
      </c>
      <c r="B23" s="4" t="s">
        <v>8</v>
      </c>
      <c r="C23" s="4" t="s">
        <v>9</v>
      </c>
      <c r="D23" s="5">
        <v>3880</v>
      </c>
      <c r="E23">
        <f t="shared" si="0"/>
        <v>0</v>
      </c>
      <c r="F23" s="1">
        <f t="shared" si="1"/>
        <v>0</v>
      </c>
    </row>
    <row r="24" spans="1:6" x14ac:dyDescent="0.2">
      <c r="A24" s="4" t="s">
        <v>4</v>
      </c>
      <c r="B24" s="4" t="s">
        <v>5</v>
      </c>
      <c r="C24" s="4" t="s">
        <v>6</v>
      </c>
      <c r="D24" s="5">
        <v>6888</v>
      </c>
      <c r="E24">
        <f t="shared" si="0"/>
        <v>0</v>
      </c>
      <c r="F24" s="1">
        <f t="shared" si="1"/>
        <v>0</v>
      </c>
    </row>
    <row r="25" spans="1:6" x14ac:dyDescent="0.2">
      <c r="A25" s="4" t="s">
        <v>11</v>
      </c>
      <c r="B25" s="4" t="s">
        <v>15</v>
      </c>
      <c r="C25" s="4" t="s">
        <v>13</v>
      </c>
      <c r="D25" s="5">
        <v>5465</v>
      </c>
      <c r="E25">
        <f t="shared" si="0"/>
        <v>0</v>
      </c>
      <c r="F25" s="1">
        <f t="shared" si="1"/>
        <v>0</v>
      </c>
    </row>
    <row r="26" spans="1:6" x14ac:dyDescent="0.2">
      <c r="A26" s="4" t="s">
        <v>7</v>
      </c>
      <c r="B26" s="4" t="s">
        <v>8</v>
      </c>
      <c r="C26" s="4" t="s">
        <v>9</v>
      </c>
      <c r="D26" s="5">
        <v>5749</v>
      </c>
      <c r="E26">
        <f t="shared" si="0"/>
        <v>1</v>
      </c>
      <c r="F26" s="1">
        <f t="shared" si="1"/>
        <v>5749</v>
      </c>
    </row>
    <row r="27" spans="1:6" x14ac:dyDescent="0.2">
      <c r="F27" s="8">
        <f>SUM(F2:F26)</f>
        <v>28208</v>
      </c>
    </row>
  </sheetData>
  <phoneticPr fontId="4" type="noConversion"/>
  <conditionalFormatting sqref="E2:E26">
    <cfRule type="cellIs" dxfId="0" priority="1" stopIfTrue="1" operator="equal">
      <formula>1</formula>
    </cfRule>
  </conditionalFormatting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6"/>
  <sheetViews>
    <sheetView workbookViewId="0">
      <selection activeCell="F2" sqref="F2"/>
    </sheetView>
  </sheetViews>
  <sheetFormatPr defaultRowHeight="12.75" x14ac:dyDescent="0.2"/>
  <cols>
    <col min="1" max="1" width="10.42578125" customWidth="1"/>
    <col min="2" max="2" width="10.7109375" customWidth="1"/>
    <col min="3" max="3" width="8" customWidth="1"/>
    <col min="4" max="4" width="11.85546875" customWidth="1"/>
    <col min="5" max="5" width="5.140625" customWidth="1"/>
  </cols>
  <sheetData>
    <row r="1" spans="1:6" ht="38.25" x14ac:dyDescent="0.2">
      <c r="A1" s="2" t="s">
        <v>0</v>
      </c>
      <c r="B1" s="3" t="s">
        <v>1</v>
      </c>
      <c r="C1" s="2" t="s">
        <v>2</v>
      </c>
      <c r="D1" s="3" t="s">
        <v>3</v>
      </c>
    </row>
    <row r="2" spans="1:6" x14ac:dyDescent="0.2">
      <c r="A2" s="4" t="s">
        <v>4</v>
      </c>
      <c r="B2" s="4" t="s">
        <v>5</v>
      </c>
      <c r="C2" s="4" t="s">
        <v>6</v>
      </c>
      <c r="D2" s="5">
        <v>7957</v>
      </c>
      <c r="F2" s="9">
        <f t="array" ref="F2">SUM((A2:A26="Копейка")*(B2:B26="Григорьев")*D2:D26)</f>
        <v>28208</v>
      </c>
    </row>
    <row r="3" spans="1:6" x14ac:dyDescent="0.2">
      <c r="A3" s="4" t="s">
        <v>4</v>
      </c>
      <c r="B3" s="4" t="s">
        <v>5</v>
      </c>
      <c r="C3" s="4" t="s">
        <v>6</v>
      </c>
      <c r="D3" s="5">
        <v>5914</v>
      </c>
    </row>
    <row r="4" spans="1:6" x14ac:dyDescent="0.2">
      <c r="A4" s="4" t="s">
        <v>7</v>
      </c>
      <c r="B4" s="4" t="s">
        <v>8</v>
      </c>
      <c r="C4" s="4" t="s">
        <v>9</v>
      </c>
      <c r="D4" s="5">
        <v>4813</v>
      </c>
    </row>
    <row r="5" spans="1:6" x14ac:dyDescent="0.2">
      <c r="A5" s="4" t="s">
        <v>7</v>
      </c>
      <c r="B5" s="4" t="s">
        <v>8</v>
      </c>
      <c r="C5" s="4" t="s">
        <v>9</v>
      </c>
      <c r="D5" s="5">
        <v>4867</v>
      </c>
    </row>
    <row r="6" spans="1:6" x14ac:dyDescent="0.2">
      <c r="A6" s="4" t="s">
        <v>10</v>
      </c>
      <c r="B6" s="4" t="s">
        <v>8</v>
      </c>
      <c r="C6" s="4" t="s">
        <v>9</v>
      </c>
      <c r="D6" s="5">
        <v>5263</v>
      </c>
    </row>
    <row r="7" spans="1:6" x14ac:dyDescent="0.2">
      <c r="A7" s="4" t="s">
        <v>4</v>
      </c>
      <c r="B7" s="4" t="s">
        <v>5</v>
      </c>
      <c r="C7" s="4" t="s">
        <v>6</v>
      </c>
      <c r="D7" s="5">
        <v>8959</v>
      </c>
    </row>
    <row r="8" spans="1:6" x14ac:dyDescent="0.2">
      <c r="A8" s="4" t="s">
        <v>11</v>
      </c>
      <c r="B8" s="4" t="s">
        <v>12</v>
      </c>
      <c r="C8" s="4" t="s">
        <v>13</v>
      </c>
      <c r="D8" s="5">
        <v>5539</v>
      </c>
    </row>
    <row r="9" spans="1:6" x14ac:dyDescent="0.2">
      <c r="A9" s="4" t="s">
        <v>4</v>
      </c>
      <c r="B9" s="4" t="s">
        <v>5</v>
      </c>
      <c r="C9" s="4" t="s">
        <v>6</v>
      </c>
      <c r="D9" s="5">
        <v>9863</v>
      </c>
    </row>
    <row r="10" spans="1:6" x14ac:dyDescent="0.2">
      <c r="A10" s="4" t="s">
        <v>11</v>
      </c>
      <c r="B10" s="4" t="s">
        <v>12</v>
      </c>
      <c r="C10" s="4" t="s">
        <v>13</v>
      </c>
      <c r="D10" s="5">
        <v>5510</v>
      </c>
    </row>
    <row r="11" spans="1:6" x14ac:dyDescent="0.2">
      <c r="A11" s="4" t="s">
        <v>10</v>
      </c>
      <c r="B11" s="4" t="s">
        <v>14</v>
      </c>
      <c r="C11" s="4" t="s">
        <v>9</v>
      </c>
      <c r="D11" s="5">
        <v>6272</v>
      </c>
    </row>
    <row r="12" spans="1:6" x14ac:dyDescent="0.2">
      <c r="A12" s="4" t="s">
        <v>7</v>
      </c>
      <c r="B12" s="4" t="s">
        <v>14</v>
      </c>
      <c r="C12" s="4" t="s">
        <v>9</v>
      </c>
      <c r="D12" s="5">
        <v>7189</v>
      </c>
    </row>
    <row r="13" spans="1:6" x14ac:dyDescent="0.2">
      <c r="A13" s="4" t="s">
        <v>10</v>
      </c>
      <c r="B13" s="4" t="s">
        <v>14</v>
      </c>
      <c r="C13" s="4" t="s">
        <v>9</v>
      </c>
      <c r="D13" s="5">
        <v>4895</v>
      </c>
    </row>
    <row r="14" spans="1:6" x14ac:dyDescent="0.2">
      <c r="A14" s="4" t="s">
        <v>7</v>
      </c>
      <c r="B14" s="4" t="s">
        <v>8</v>
      </c>
      <c r="C14" s="4" t="s">
        <v>9</v>
      </c>
      <c r="D14" s="5">
        <v>8221</v>
      </c>
    </row>
    <row r="15" spans="1:6" x14ac:dyDescent="0.2">
      <c r="A15" s="4" t="s">
        <v>4</v>
      </c>
      <c r="B15" s="4" t="s">
        <v>5</v>
      </c>
      <c r="C15" s="4" t="s">
        <v>6</v>
      </c>
      <c r="D15" s="5">
        <v>8471</v>
      </c>
    </row>
    <row r="16" spans="1:6" x14ac:dyDescent="0.2">
      <c r="A16" s="4" t="s">
        <v>4</v>
      </c>
      <c r="B16" s="4" t="s">
        <v>5</v>
      </c>
      <c r="C16" s="4" t="s">
        <v>6</v>
      </c>
      <c r="D16" s="5">
        <v>6350</v>
      </c>
    </row>
    <row r="17" spans="1:4" x14ac:dyDescent="0.2">
      <c r="A17" s="4" t="s">
        <v>11</v>
      </c>
      <c r="B17" s="4" t="s">
        <v>15</v>
      </c>
      <c r="C17" s="4" t="s">
        <v>13</v>
      </c>
      <c r="D17" s="5">
        <v>5888</v>
      </c>
    </row>
    <row r="18" spans="1:4" x14ac:dyDescent="0.2">
      <c r="A18" s="4" t="s">
        <v>7</v>
      </c>
      <c r="B18" s="4" t="s">
        <v>8</v>
      </c>
      <c r="C18" s="4" t="s">
        <v>9</v>
      </c>
      <c r="D18" s="5">
        <v>4558</v>
      </c>
    </row>
    <row r="19" spans="1:4" x14ac:dyDescent="0.2">
      <c r="A19" s="4" t="s">
        <v>4</v>
      </c>
      <c r="B19" s="4" t="s">
        <v>5</v>
      </c>
      <c r="C19" s="4" t="s">
        <v>6</v>
      </c>
      <c r="D19" s="5">
        <v>9253</v>
      </c>
    </row>
    <row r="20" spans="1:4" x14ac:dyDescent="0.2">
      <c r="A20" s="4" t="s">
        <v>4</v>
      </c>
      <c r="B20" s="4" t="s">
        <v>16</v>
      </c>
      <c r="C20" s="4" t="s">
        <v>6</v>
      </c>
      <c r="D20" s="5">
        <v>8367</v>
      </c>
    </row>
    <row r="21" spans="1:4" x14ac:dyDescent="0.2">
      <c r="A21" s="4" t="s">
        <v>10</v>
      </c>
      <c r="B21" s="4" t="s">
        <v>8</v>
      </c>
      <c r="C21" s="4" t="s">
        <v>9</v>
      </c>
      <c r="D21" s="5">
        <v>9498</v>
      </c>
    </row>
    <row r="22" spans="1:4" x14ac:dyDescent="0.2">
      <c r="A22" s="4" t="s">
        <v>10</v>
      </c>
      <c r="B22" s="4" t="s">
        <v>8</v>
      </c>
      <c r="C22" s="4" t="s">
        <v>9</v>
      </c>
      <c r="D22" s="5">
        <v>8499</v>
      </c>
    </row>
    <row r="23" spans="1:4" x14ac:dyDescent="0.2">
      <c r="A23" s="4" t="s">
        <v>10</v>
      </c>
      <c r="B23" s="4" t="s">
        <v>8</v>
      </c>
      <c r="C23" s="4" t="s">
        <v>9</v>
      </c>
      <c r="D23" s="5">
        <v>3880</v>
      </c>
    </row>
    <row r="24" spans="1:4" x14ac:dyDescent="0.2">
      <c r="A24" s="4" t="s">
        <v>4</v>
      </c>
      <c r="B24" s="4" t="s">
        <v>5</v>
      </c>
      <c r="C24" s="4" t="s">
        <v>6</v>
      </c>
      <c r="D24" s="5">
        <v>6888</v>
      </c>
    </row>
    <row r="25" spans="1:4" x14ac:dyDescent="0.2">
      <c r="A25" s="4" t="s">
        <v>11</v>
      </c>
      <c r="B25" s="4" t="s">
        <v>15</v>
      </c>
      <c r="C25" s="4" t="s">
        <v>13</v>
      </c>
      <c r="D25" s="5">
        <v>5465</v>
      </c>
    </row>
    <row r="26" spans="1:4" x14ac:dyDescent="0.2">
      <c r="A26" s="4" t="s">
        <v>7</v>
      </c>
      <c r="B26" s="4" t="s">
        <v>8</v>
      </c>
      <c r="C26" s="4" t="s">
        <v>9</v>
      </c>
      <c r="D26" s="5">
        <v>5749</v>
      </c>
    </row>
  </sheetData>
  <phoneticPr fontId="4" type="noConversion"/>
  <pageMargins left="0.75" right="0.75" top="1" bottom="1" header="0.5" footer="0.5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6"/>
  <sheetViews>
    <sheetView workbookViewId="0">
      <selection activeCell="H35" sqref="H35"/>
    </sheetView>
  </sheetViews>
  <sheetFormatPr defaultRowHeight="12.75" x14ac:dyDescent="0.2"/>
  <cols>
    <col min="1" max="1" width="10.42578125" customWidth="1"/>
    <col min="2" max="2" width="10.7109375" customWidth="1"/>
    <col min="3" max="3" width="8" customWidth="1"/>
    <col min="4" max="4" width="11.85546875" customWidth="1"/>
    <col min="5" max="5" width="2.85546875" customWidth="1"/>
  </cols>
  <sheetData>
    <row r="1" spans="1:6" ht="38.25" x14ac:dyDescent="0.2">
      <c r="A1" s="2" t="s">
        <v>0</v>
      </c>
      <c r="B1" s="3" t="s">
        <v>1</v>
      </c>
      <c r="C1" s="2" t="s">
        <v>2</v>
      </c>
      <c r="D1" s="3" t="s">
        <v>3</v>
      </c>
    </row>
    <row r="2" spans="1:6" x14ac:dyDescent="0.2">
      <c r="A2" s="4" t="s">
        <v>4</v>
      </c>
      <c r="B2" s="4" t="s">
        <v>5</v>
      </c>
      <c r="C2" s="4" t="s">
        <v>6</v>
      </c>
      <c r="D2" s="5">
        <v>7957</v>
      </c>
      <c r="F2" s="8">
        <f t="array" ref="F2">SUM(IF($B$2:$B$26="Григорьев",IF($A$2:$A$26="Копейка",$D$2:$D$26,0),0))</f>
        <v>28208</v>
      </c>
    </row>
    <row r="3" spans="1:6" x14ac:dyDescent="0.2">
      <c r="A3" s="4" t="s">
        <v>4</v>
      </c>
      <c r="B3" s="4" t="s">
        <v>5</v>
      </c>
      <c r="C3" s="4" t="s">
        <v>6</v>
      </c>
      <c r="D3" s="5">
        <v>5914</v>
      </c>
    </row>
    <row r="4" spans="1:6" x14ac:dyDescent="0.2">
      <c r="A4" s="4" t="s">
        <v>7</v>
      </c>
      <c r="B4" s="4" t="s">
        <v>8</v>
      </c>
      <c r="C4" s="4" t="s">
        <v>9</v>
      </c>
      <c r="D4" s="5">
        <v>4813</v>
      </c>
    </row>
    <row r="5" spans="1:6" x14ac:dyDescent="0.2">
      <c r="A5" s="4" t="s">
        <v>7</v>
      </c>
      <c r="B5" s="4" t="s">
        <v>8</v>
      </c>
      <c r="C5" s="4" t="s">
        <v>9</v>
      </c>
      <c r="D5" s="5">
        <v>4867</v>
      </c>
    </row>
    <row r="6" spans="1:6" x14ac:dyDescent="0.2">
      <c r="A6" s="4" t="s">
        <v>10</v>
      </c>
      <c r="B6" s="4" t="s">
        <v>8</v>
      </c>
      <c r="C6" s="4" t="s">
        <v>9</v>
      </c>
      <c r="D6" s="5">
        <v>5263</v>
      </c>
    </row>
    <row r="7" spans="1:6" x14ac:dyDescent="0.2">
      <c r="A7" s="4" t="s">
        <v>4</v>
      </c>
      <c r="B7" s="4" t="s">
        <v>5</v>
      </c>
      <c r="C7" s="4" t="s">
        <v>6</v>
      </c>
      <c r="D7" s="5">
        <v>8959</v>
      </c>
    </row>
    <row r="8" spans="1:6" x14ac:dyDescent="0.2">
      <c r="A8" s="4" t="s">
        <v>11</v>
      </c>
      <c r="B8" s="4" t="s">
        <v>12</v>
      </c>
      <c r="C8" s="4" t="s">
        <v>13</v>
      </c>
      <c r="D8" s="5">
        <v>5539</v>
      </c>
    </row>
    <row r="9" spans="1:6" x14ac:dyDescent="0.2">
      <c r="A9" s="4" t="s">
        <v>4</v>
      </c>
      <c r="B9" s="4" t="s">
        <v>5</v>
      </c>
      <c r="C9" s="4" t="s">
        <v>6</v>
      </c>
      <c r="D9" s="5">
        <v>9863</v>
      </c>
    </row>
    <row r="10" spans="1:6" x14ac:dyDescent="0.2">
      <c r="A10" s="4" t="s">
        <v>11</v>
      </c>
      <c r="B10" s="4" t="s">
        <v>12</v>
      </c>
      <c r="C10" s="4" t="s">
        <v>13</v>
      </c>
      <c r="D10" s="5">
        <v>5510</v>
      </c>
    </row>
    <row r="11" spans="1:6" x14ac:dyDescent="0.2">
      <c r="A11" s="4" t="s">
        <v>10</v>
      </c>
      <c r="B11" s="4" t="s">
        <v>14</v>
      </c>
      <c r="C11" s="4" t="s">
        <v>9</v>
      </c>
      <c r="D11" s="5">
        <v>6272</v>
      </c>
    </row>
    <row r="12" spans="1:6" x14ac:dyDescent="0.2">
      <c r="A12" s="4" t="s">
        <v>7</v>
      </c>
      <c r="B12" s="4" t="s">
        <v>14</v>
      </c>
      <c r="C12" s="4" t="s">
        <v>9</v>
      </c>
      <c r="D12" s="5">
        <v>7189</v>
      </c>
    </row>
    <row r="13" spans="1:6" x14ac:dyDescent="0.2">
      <c r="A13" s="4" t="s">
        <v>10</v>
      </c>
      <c r="B13" s="4" t="s">
        <v>14</v>
      </c>
      <c r="C13" s="4" t="s">
        <v>9</v>
      </c>
      <c r="D13" s="5">
        <v>4895</v>
      </c>
    </row>
    <row r="14" spans="1:6" x14ac:dyDescent="0.2">
      <c r="A14" s="4" t="s">
        <v>7</v>
      </c>
      <c r="B14" s="4" t="s">
        <v>8</v>
      </c>
      <c r="C14" s="4" t="s">
        <v>9</v>
      </c>
      <c r="D14" s="5">
        <v>8221</v>
      </c>
    </row>
    <row r="15" spans="1:6" x14ac:dyDescent="0.2">
      <c r="A15" s="4" t="s">
        <v>4</v>
      </c>
      <c r="B15" s="4" t="s">
        <v>5</v>
      </c>
      <c r="C15" s="4" t="s">
        <v>6</v>
      </c>
      <c r="D15" s="5">
        <v>8471</v>
      </c>
    </row>
    <row r="16" spans="1:6" x14ac:dyDescent="0.2">
      <c r="A16" s="4" t="s">
        <v>4</v>
      </c>
      <c r="B16" s="4" t="s">
        <v>5</v>
      </c>
      <c r="C16" s="4" t="s">
        <v>6</v>
      </c>
      <c r="D16" s="5">
        <v>6350</v>
      </c>
    </row>
    <row r="17" spans="1:4" x14ac:dyDescent="0.2">
      <c r="A17" s="4" t="s">
        <v>11</v>
      </c>
      <c r="B17" s="4" t="s">
        <v>15</v>
      </c>
      <c r="C17" s="4" t="s">
        <v>13</v>
      </c>
      <c r="D17" s="5">
        <v>5888</v>
      </c>
    </row>
    <row r="18" spans="1:4" x14ac:dyDescent="0.2">
      <c r="A18" s="4" t="s">
        <v>7</v>
      </c>
      <c r="B18" s="4" t="s">
        <v>8</v>
      </c>
      <c r="C18" s="4" t="s">
        <v>9</v>
      </c>
      <c r="D18" s="5">
        <v>4558</v>
      </c>
    </row>
    <row r="19" spans="1:4" x14ac:dyDescent="0.2">
      <c r="A19" s="4" t="s">
        <v>4</v>
      </c>
      <c r="B19" s="4" t="s">
        <v>5</v>
      </c>
      <c r="C19" s="4" t="s">
        <v>6</v>
      </c>
      <c r="D19" s="5">
        <v>9253</v>
      </c>
    </row>
    <row r="20" spans="1:4" x14ac:dyDescent="0.2">
      <c r="A20" s="4" t="s">
        <v>4</v>
      </c>
      <c r="B20" s="4" t="s">
        <v>16</v>
      </c>
      <c r="C20" s="4" t="s">
        <v>6</v>
      </c>
      <c r="D20" s="5">
        <v>8367</v>
      </c>
    </row>
    <row r="21" spans="1:4" x14ac:dyDescent="0.2">
      <c r="A21" s="4" t="s">
        <v>10</v>
      </c>
      <c r="B21" s="4" t="s">
        <v>8</v>
      </c>
      <c r="C21" s="4" t="s">
        <v>9</v>
      </c>
      <c r="D21" s="5">
        <v>9498</v>
      </c>
    </row>
    <row r="22" spans="1:4" x14ac:dyDescent="0.2">
      <c r="A22" s="4" t="s">
        <v>10</v>
      </c>
      <c r="B22" s="4" t="s">
        <v>8</v>
      </c>
      <c r="C22" s="4" t="s">
        <v>9</v>
      </c>
      <c r="D22" s="5">
        <v>8499</v>
      </c>
    </row>
    <row r="23" spans="1:4" x14ac:dyDescent="0.2">
      <c r="A23" s="4" t="s">
        <v>10</v>
      </c>
      <c r="B23" s="4" t="s">
        <v>8</v>
      </c>
      <c r="C23" s="4" t="s">
        <v>9</v>
      </c>
      <c r="D23" s="5">
        <v>3880</v>
      </c>
    </row>
    <row r="24" spans="1:4" x14ac:dyDescent="0.2">
      <c r="A24" s="4" t="s">
        <v>4</v>
      </c>
      <c r="B24" s="4" t="s">
        <v>5</v>
      </c>
      <c r="C24" s="4" t="s">
        <v>6</v>
      </c>
      <c r="D24" s="5">
        <v>6888</v>
      </c>
    </row>
    <row r="25" spans="1:4" x14ac:dyDescent="0.2">
      <c r="A25" s="4" t="s">
        <v>11</v>
      </c>
      <c r="B25" s="4" t="s">
        <v>15</v>
      </c>
      <c r="C25" s="4" t="s">
        <v>13</v>
      </c>
      <c r="D25" s="5">
        <v>5465</v>
      </c>
    </row>
    <row r="26" spans="1:4" x14ac:dyDescent="0.2">
      <c r="A26" s="4" t="s">
        <v>7</v>
      </c>
      <c r="B26" s="4" t="s">
        <v>8</v>
      </c>
      <c r="C26" s="4" t="s">
        <v>9</v>
      </c>
      <c r="D26" s="5">
        <v>5749</v>
      </c>
    </row>
  </sheetData>
  <phoneticPr fontId="4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Функции</vt:lpstr>
      <vt:lpstr>Сводка</vt:lpstr>
      <vt:lpstr>Функция БДСУММ</vt:lpstr>
      <vt:lpstr>СУММЕСЛИ</vt:lpstr>
      <vt:lpstr>СУММЕСЛИМН</vt:lpstr>
      <vt:lpstr>Столбец-индикатор</vt:lpstr>
      <vt:lpstr>Формула массива</vt:lpstr>
      <vt:lpstr>Мастер суммирования</vt:lpstr>
    </vt:vector>
  </TitlesOfParts>
  <Company>BTC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Nickolas</dc:creator>
  <cp:lastModifiedBy>Nikolay Pavlov</cp:lastModifiedBy>
  <dcterms:created xsi:type="dcterms:W3CDTF">2007-03-09T09:03:16Z</dcterms:created>
  <dcterms:modified xsi:type="dcterms:W3CDTF">2014-03-29T20:08:38Z</dcterms:modified>
</cp:coreProperties>
</file>